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tharina.ekdahl\Documents\"/>
    </mc:Choice>
  </mc:AlternateContent>
  <bookViews>
    <workbookView xWindow="0" yWindow="0" windowWidth="13130" windowHeight="6110"/>
  </bookViews>
  <sheets>
    <sheet name="Innehåll" sheetId="1" r:id="rId1"/>
    <sheet name="Parametrar" sheetId="2" r:id="rId2"/>
    <sheet name="Blekinge" sheetId="3" r:id="rId3"/>
    <sheet name="Dalarna" sheetId="4" r:id="rId4"/>
    <sheet name="Gotland" sheetId="5" r:id="rId5"/>
    <sheet name="Gävleborg" sheetId="6" r:id="rId6"/>
    <sheet name="Halland" sheetId="7" r:id="rId7"/>
    <sheet name="Jämtland" sheetId="8" r:id="rId8"/>
    <sheet name="Jönköping" sheetId="9" r:id="rId9"/>
    <sheet name="Kalmar" sheetId="10" r:id="rId10"/>
    <sheet name="Kronoberg" sheetId="11" r:id="rId11"/>
    <sheet name="Norrbotten" sheetId="12" r:id="rId12"/>
    <sheet name="Skåne" sheetId="13" r:id="rId13"/>
    <sheet name="Stockholm" sheetId="14" r:id="rId14"/>
    <sheet name="Södermanland" sheetId="15" r:id="rId15"/>
    <sheet name="Uppsala" sheetId="16" r:id="rId16"/>
    <sheet name="Värmland" sheetId="17" r:id="rId17"/>
    <sheet name="Västerbotten" sheetId="18" r:id="rId18"/>
    <sheet name="Västernorrland" sheetId="19" r:id="rId19"/>
    <sheet name="Västmanland" sheetId="20" r:id="rId20"/>
    <sheet name="VästraGötaland" sheetId="21" r:id="rId21"/>
    <sheet name="Örebro" sheetId="22" r:id="rId22"/>
    <sheet name="Östergötland" sheetId="23" r:id="rId23"/>
    <sheet name="Riket" sheetId="24" r:id="rId24"/>
    <sheet name="Summa" sheetId="25" r:id="rId25"/>
    <sheet name="Figur1_Blekinge" sheetId="26" r:id="rId26"/>
    <sheet name="Figur1_Dalarna" sheetId="27" r:id="rId27"/>
    <sheet name="Figur1_Gotland" sheetId="28" r:id="rId28"/>
    <sheet name="Figur1_Gävleborg" sheetId="29" r:id="rId29"/>
    <sheet name="Figur1_Halland" sheetId="30" r:id="rId30"/>
    <sheet name="Figur1_Jämtland" sheetId="31" r:id="rId31"/>
    <sheet name="Figur1_Jönköping" sheetId="32" r:id="rId32"/>
    <sheet name="Figur1_Kalmar" sheetId="33" r:id="rId33"/>
    <sheet name="Figur1_Kronoberg" sheetId="34" r:id="rId34"/>
    <sheet name="Figur1_Norrbotten" sheetId="35" r:id="rId35"/>
    <sheet name="Figur1_Skåne" sheetId="36" r:id="rId36"/>
    <sheet name="Figur1_Stockholm" sheetId="37" r:id="rId37"/>
    <sheet name="Figur1_Södermanland" sheetId="38" r:id="rId38"/>
    <sheet name="Figur1_Uppsala" sheetId="39" r:id="rId39"/>
    <sheet name="Figur1_Värmland" sheetId="40" r:id="rId40"/>
    <sheet name="Figur1_Västerbotten" sheetId="41" r:id="rId41"/>
    <sheet name="Figur1_Västernorrland" sheetId="42" r:id="rId42"/>
    <sheet name="Figur1_Västmanland" sheetId="43" r:id="rId43"/>
    <sheet name="Figur1_VästraGötaland" sheetId="44" r:id="rId44"/>
    <sheet name="Figur1_Örebro" sheetId="45" r:id="rId45"/>
    <sheet name="Figur1_Östergötland" sheetId="46" r:id="rId46"/>
    <sheet name="Figur2_Blekinge" sheetId="47" r:id="rId47"/>
    <sheet name="Figur2_Dalarna" sheetId="48" r:id="rId48"/>
    <sheet name="Figur2_Gotland" sheetId="49" r:id="rId49"/>
    <sheet name="Figur2_Gävleborg" sheetId="50" r:id="rId50"/>
    <sheet name="Figur2_Halland" sheetId="51" r:id="rId51"/>
    <sheet name="Figur2_Jämtland" sheetId="52" r:id="rId52"/>
    <sheet name="Figur2_Jönköping" sheetId="53" r:id="rId53"/>
    <sheet name="Figur2_Kalmar" sheetId="54" r:id="rId54"/>
    <sheet name="Figur2_Kronoberg" sheetId="55" r:id="rId55"/>
    <sheet name="Figur2_Norrbotten" sheetId="56" r:id="rId56"/>
    <sheet name="Figur2_Skåne" sheetId="57" r:id="rId57"/>
    <sheet name="Figur2_Stockholm" sheetId="58" r:id="rId58"/>
    <sheet name="Figur2_Södermanland" sheetId="59" r:id="rId59"/>
    <sheet name="Figur2_Uppsala" sheetId="60" r:id="rId60"/>
    <sheet name="Figur2_Värmland" sheetId="61" r:id="rId61"/>
    <sheet name="Figur2_Västerbotten" sheetId="62" r:id="rId62"/>
    <sheet name="Figur2_Västernorrland" sheetId="63" r:id="rId63"/>
    <sheet name="Figur2_Västmanland" sheetId="64" r:id="rId64"/>
    <sheet name="Figur2_VästraGötaland" sheetId="65" r:id="rId65"/>
    <sheet name="Figur2_Örebro" sheetId="66" r:id="rId66"/>
    <sheet name="Figur2_Östergötland" sheetId="67" r:id="rId67"/>
    <sheet name="Figur2_Riket" sheetId="68" r:id="rId68"/>
  </sheets>
  <calcPr calcId="162913"/>
</workbook>
</file>

<file path=xl/calcChain.xml><?xml version="1.0" encoding="utf-8"?>
<calcChain xmlns="http://schemas.openxmlformats.org/spreadsheetml/2006/main">
  <c r="K36" i="1" l="1"/>
  <c r="D36" i="1"/>
  <c r="K35" i="1"/>
  <c r="H35" i="1"/>
  <c r="D35" i="1"/>
  <c r="K34" i="1"/>
  <c r="H34" i="1"/>
  <c r="D34" i="1"/>
  <c r="K33" i="1"/>
  <c r="H33" i="1"/>
  <c r="D33" i="1"/>
  <c r="K32" i="1"/>
  <c r="H32" i="1"/>
  <c r="D32" i="1"/>
  <c r="K31" i="1"/>
  <c r="H31" i="1"/>
  <c r="D31" i="1"/>
  <c r="K30" i="1"/>
  <c r="H30" i="1"/>
  <c r="D30" i="1"/>
  <c r="K29" i="1"/>
  <c r="H29" i="1"/>
  <c r="D29" i="1"/>
  <c r="K28" i="1"/>
  <c r="H28" i="1"/>
  <c r="D28" i="1"/>
  <c r="K27" i="1"/>
  <c r="H27" i="1"/>
  <c r="D27" i="1"/>
  <c r="K26" i="1"/>
  <c r="H26" i="1"/>
  <c r="D26" i="1"/>
  <c r="K25" i="1"/>
  <c r="H25" i="1"/>
  <c r="D25" i="1"/>
  <c r="K24" i="1"/>
  <c r="H24" i="1"/>
  <c r="D24" i="1"/>
  <c r="K23" i="1"/>
  <c r="H23" i="1"/>
  <c r="D23" i="1"/>
  <c r="K22" i="1"/>
  <c r="H22" i="1"/>
  <c r="D22" i="1"/>
  <c r="K21" i="1"/>
  <c r="H21" i="1"/>
  <c r="D21" i="1"/>
  <c r="K20" i="1"/>
  <c r="H20" i="1"/>
  <c r="D20" i="1"/>
  <c r="K19" i="1"/>
  <c r="H19" i="1"/>
  <c r="D19" i="1"/>
  <c r="K18" i="1"/>
  <c r="H18" i="1"/>
  <c r="D18" i="1"/>
  <c r="K17" i="1"/>
  <c r="H17" i="1"/>
  <c r="D17" i="1"/>
  <c r="K16" i="1"/>
  <c r="H16" i="1"/>
  <c r="D16" i="1"/>
  <c r="K15" i="1"/>
  <c r="H15" i="1"/>
  <c r="F15" i="1"/>
  <c r="D15" i="1"/>
  <c r="B15" i="1"/>
</calcChain>
</file>

<file path=xl/sharedStrings.xml><?xml version="1.0" encoding="utf-8"?>
<sst xmlns="http://schemas.openxmlformats.org/spreadsheetml/2006/main" count="1958" uniqueCount="110">
  <si>
    <t>Sammanställd per: 2020-12-21 12:49:37</t>
  </si>
  <si>
    <t>Kontakt Information</t>
  </si>
  <si>
    <t>Namn : Lisa Brouwers</t>
  </si>
  <si>
    <t>Email: lisa.brouwers@folkhalsomyndigheten.se</t>
  </si>
  <si>
    <t>Flikar</t>
  </si>
  <si>
    <t>Fliken 'Parametrar' beskriver kort variabel benämning och Åldersberoende risk som använts.</t>
  </si>
  <si>
    <t>För varje region presenteras data i egen flik, från Blekinge till Östergötland.</t>
  </si>
  <si>
    <t>Sist, i fliken 'Summa' presenteras utdata summerat över hela perioden (från: 2020-12-01 till: 2021-02-28).</t>
  </si>
  <si>
    <t>I sammanställningen per region presenteras resultaten i följande kategorier:</t>
  </si>
  <si>
    <t/>
  </si>
  <si>
    <t xml:space="preserve">      SVtotalt: inkluderar behovet för samtliga slutenvårdsplatser</t>
  </si>
  <si>
    <t xml:space="preserve">      SVvanlig: inkluderar behovet för slutenvårdsplatser inom vanlig vårdavdelning</t>
  </si>
  <si>
    <t xml:space="preserve">      IVA: inkluderar behovet för slutenvårdsplatser inom intensivvårdsavdelning</t>
  </si>
  <si>
    <t>SVtotalt utgör summan för behovet av slutenvårdsplatser inom vanlig vårdavdelning samt inom intensivvårdsavdelning</t>
  </si>
  <si>
    <t>Åldersberoende risk (%) för behov av intensivvård eller endast vanlig slutenvård</t>
  </si>
  <si>
    <t>är baserat på data från Socialstyrelsen för veckorna 31-43, 2020.</t>
  </si>
  <si>
    <t>Vi beräknar antal förväntade inläggningar på respektive vårdavdelning genom att</t>
  </si>
  <si>
    <t>applicera den åldersberoende risken på alla inrapporterade fall per dag.</t>
  </si>
  <si>
    <t>Kategori</t>
  </si>
  <si>
    <t>ålder_0_19</t>
  </si>
  <si>
    <t>ålder_20_69</t>
  </si>
  <si>
    <t>ålder_70plus</t>
  </si>
  <si>
    <t>IVA</t>
  </si>
  <si>
    <t>SVvanlig</t>
  </si>
  <si>
    <t>SVtotalt</t>
  </si>
  <si>
    <t>Region</t>
  </si>
  <si>
    <t>Scenario</t>
  </si>
  <si>
    <t>VeckoNr</t>
  </si>
  <si>
    <t>VeckoStart</t>
  </si>
  <si>
    <t>VeckoSlut</t>
  </si>
  <si>
    <t>Antal_0_19</t>
  </si>
  <si>
    <t>Antal_20_69</t>
  </si>
  <si>
    <t>Antal_70plus</t>
  </si>
  <si>
    <t>Antal_Alla</t>
  </si>
  <si>
    <t>SVtotalt_0_19</t>
  </si>
  <si>
    <t>SVtotalt_20_69</t>
  </si>
  <si>
    <t>SVtotalt_70plus</t>
  </si>
  <si>
    <t>SVtotalt_Alla</t>
  </si>
  <si>
    <t>SVvanlig_0_19</t>
  </si>
  <si>
    <t>SVvanlig_20_69</t>
  </si>
  <si>
    <t>SVvanlig_70plus</t>
  </si>
  <si>
    <t>SVvanlig_Alla</t>
  </si>
  <si>
    <t>IVA_0_19</t>
  </si>
  <si>
    <t>IVA_20_69</t>
  </si>
  <si>
    <t>IVA_70plus</t>
  </si>
  <si>
    <t>IVA_Alla</t>
  </si>
  <si>
    <t>Blekinge</t>
  </si>
  <si>
    <t>Scenario 0</t>
  </si>
  <si>
    <t>2020-Vnr49</t>
  </si>
  <si>
    <t>2020-12-01</t>
  </si>
  <si>
    <t>2020-12-06</t>
  </si>
  <si>
    <t>2020-Vnr50</t>
  </si>
  <si>
    <t>2020-12-07</t>
  </si>
  <si>
    <t>2020-12-13</t>
  </si>
  <si>
    <t>2020-Vnr51</t>
  </si>
  <si>
    <t>2020-12-14</t>
  </si>
  <si>
    <t>2020-12-20</t>
  </si>
  <si>
    <t>2020-Vnr52</t>
  </si>
  <si>
    <t>2020-12-21</t>
  </si>
  <si>
    <t>2020-12-27</t>
  </si>
  <si>
    <t>2020-Vnr53</t>
  </si>
  <si>
    <t>2020-12-28</t>
  </si>
  <si>
    <t>2021-01-03</t>
  </si>
  <si>
    <t>2021-Vnr01</t>
  </si>
  <si>
    <t>2021-01-04</t>
  </si>
  <si>
    <t>2021-01-10</t>
  </si>
  <si>
    <t>2021-Vnr02</t>
  </si>
  <si>
    <t>2021-01-11</t>
  </si>
  <si>
    <t>2021-01-17</t>
  </si>
  <si>
    <t>2021-Vnr03</t>
  </si>
  <si>
    <t>2021-01-18</t>
  </si>
  <si>
    <t>2021-01-24</t>
  </si>
  <si>
    <t>2021-Vnr04</t>
  </si>
  <si>
    <t>2021-01-25</t>
  </si>
  <si>
    <t>2021-01-31</t>
  </si>
  <si>
    <t>2021-Vnr05</t>
  </si>
  <si>
    <t>2021-02-01</t>
  </si>
  <si>
    <t>2021-02-07</t>
  </si>
  <si>
    <t>2021-Vnr06</t>
  </si>
  <si>
    <t>2021-02-08</t>
  </si>
  <si>
    <t>2021-02-14</t>
  </si>
  <si>
    <t>2021-Vnr07</t>
  </si>
  <si>
    <t>2021-02-15</t>
  </si>
  <si>
    <t>2021-02-21</t>
  </si>
  <si>
    <t>2021-Vnr08</t>
  </si>
  <si>
    <t>2021-02-22</t>
  </si>
  <si>
    <t>2021-02-28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</si>
  <si>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</si>
  <si>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</si>
  <si>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</si>
  <si>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</si>
  <si>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</si>
  <si>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</si>
  <si>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</si>
  <si>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</si>
  <si>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</si>
  <si>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Skåne</t>
  </si>
  <si>
    <t>Stockholm</t>
  </si>
  <si>
    <t>Södermanland</t>
  </si>
  <si>
    <t>Uppsala</t>
  </si>
  <si>
    <t>Värmland</t>
  </si>
  <si>
    <t>Västerbotten</t>
  </si>
  <si>
    <t>Västernorrland</t>
  </si>
  <si>
    <t>Västmanland</t>
  </si>
  <si>
    <t>VästraGötaland</t>
  </si>
  <si>
    <t>Örebro</t>
  </si>
  <si>
    <t>Östergötland</t>
  </si>
  <si>
    <t>Riket</t>
  </si>
  <si>
    <t>Efter Östergötland presenteras data per vecka för hela riket i fliken 'Riket'. Riket är en summering av alla regioner.</t>
  </si>
  <si>
    <t>Figur  1 visar parametervärde från modelleringen. Figur 2 visar grafer över skattat vårdbehov.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</si>
</sst>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2"/>
      <color rgb="FF00008B"/>
      <name val="Calibri"/>
    </font>
    <font>
      <sz val="11"/>
      <color rgb="FF000000"/>
      <name val="Calibri"/>
    </font>
    <font>
      <u/>
      <sz val="11"/>
      <color theme="1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left" vertical="center"/>
    </xf>
    <xf numFmtId="10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44000" cy="36576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486400" cy="2743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5486400" cy="27432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id="3" name="Table3" displayName="Table3" ref="C13:F16" totalsRowShown="0">
  <tableColumns count="4">
    <tableColumn id="1" name="Kategori"/>
    <tableColumn id="2" name="ålder_0_19"/>
    <tableColumn id="3" name="ålder_20_69"/>
    <tableColumn id="4" name="ålder_70plus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3" name="Table13" displayName="Table13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4" name="Table14" displayName="Table14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5" name="Table15" displayName="Table15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6" name="Table16" displayName="Table16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7" name="Table17" displayName="Table17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8" name="Table18" displayName="Table18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9" name="Table19" displayName="Table19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20" name="Table20" displayName="Table20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1" name="Table21" displayName="Table21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2" name="Table22" displayName="Table22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3" name="Table23" displayName="Table23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4" name="Table24" displayName="Table24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25" name="Table25" displayName="Table25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26" name="Table26" displayName="Table26" ref="A1:Q23" totalsRowShown="0">
  <tableColumns count="17">
    <tableColumn id="1" name="Region"/>
    <tableColumn id="2" name="Antal_0_19"/>
    <tableColumn id="3" name="Antal_20_69"/>
    <tableColumn id="4" name="Antal_70plus"/>
    <tableColumn id="5" name="Antal_Alla"/>
    <tableColumn id="6" name="SVtotalt_0_19"/>
    <tableColumn id="7" name="SVtotalt_20_69"/>
    <tableColumn id="8" name="SVtotalt_70plus"/>
    <tableColumn id="9" name="SVtotalt_Alla"/>
    <tableColumn id="10" name="SVvanlig_0_19"/>
    <tableColumn id="11" name="SVvanlig_20_69"/>
    <tableColumn id="12" name="SVvanlig_70plus"/>
    <tableColumn id="13" name="SVvanlig_Alla"/>
    <tableColumn id="14" name="IVA_0_19"/>
    <tableColumn id="15" name="IVA_20_69"/>
    <tableColumn id="16" name="IVA_70plus"/>
    <tableColumn id="17" name="IVA_All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1:U14" totalsRowShown="0">
  <tableColumns count="21">
    <tableColumn id="1" name="Region"/>
    <tableColumn id="2" name="Scenario"/>
    <tableColumn id="3" name="VeckoNr"/>
    <tableColumn id="4" name="VeckoStart"/>
    <tableColumn id="5" name="VeckoSlut"/>
    <tableColumn id="6" name="Antal_0_19"/>
    <tableColumn id="7" name="Antal_20_69"/>
    <tableColumn id="8" name="Antal_70plus"/>
    <tableColumn id="9" name="Antal_Alla"/>
    <tableColumn id="10" name="SVtotalt_0_19"/>
    <tableColumn id="11" name="SVtotalt_20_69"/>
    <tableColumn id="12" name="SVtotalt_70plus"/>
    <tableColumn id="13" name="SVtotalt_Alla"/>
    <tableColumn id="14" name="SVvanlig_0_19"/>
    <tableColumn id="15" name="SVvanlig_20_69"/>
    <tableColumn id="16" name="SVvanlig_70plus"/>
    <tableColumn id="17" name="SVvanlig_Alla"/>
    <tableColumn id="18" name="IVA_0_19"/>
    <tableColumn id="19" name="IVA_20_69"/>
    <tableColumn id="20" name="IVA_70plus"/>
    <tableColumn id="21" name="IVA_All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6"/>
  <sheetViews>
    <sheetView showGridLines="0" tabSelected="1" workbookViewId="0">
      <selection activeCell="B13" sqref="B13"/>
    </sheetView>
  </sheetViews>
  <sheetFormatPr defaultRowHeight="14.5" x14ac:dyDescent="0.35"/>
  <sheetData>
    <row r="1" spans="2:11" ht="15.5" x14ac:dyDescent="0.35">
      <c r="B1" s="1"/>
    </row>
    <row r="2" spans="2:11" ht="15.5" x14ac:dyDescent="0.35">
      <c r="B2" s="1" t="s">
        <v>0</v>
      </c>
    </row>
    <row r="3" spans="2:11" ht="15.5" x14ac:dyDescent="0.35">
      <c r="B3" s="1"/>
    </row>
    <row r="4" spans="2:11" ht="15.5" x14ac:dyDescent="0.35">
      <c r="B4" s="1" t="s">
        <v>1</v>
      </c>
    </row>
    <row r="5" spans="2:11" ht="15.5" x14ac:dyDescent="0.35">
      <c r="B5" s="1" t="s">
        <v>2</v>
      </c>
    </row>
    <row r="6" spans="2:11" ht="15.5" x14ac:dyDescent="0.35">
      <c r="B6" s="1" t="s">
        <v>3</v>
      </c>
    </row>
    <row r="7" spans="2:11" ht="15.5" x14ac:dyDescent="0.35">
      <c r="B7" s="1"/>
    </row>
    <row r="8" spans="2:11" ht="15.5" x14ac:dyDescent="0.35">
      <c r="B8" s="1" t="s">
        <v>4</v>
      </c>
    </row>
    <row r="9" spans="2:11" ht="15.5" x14ac:dyDescent="0.35">
      <c r="B9" s="1" t="s">
        <v>5</v>
      </c>
    </row>
    <row r="10" spans="2:11" ht="15.5" x14ac:dyDescent="0.35">
      <c r="B10" s="1" t="s">
        <v>6</v>
      </c>
    </row>
    <row r="11" spans="2:11" ht="15.5" x14ac:dyDescent="0.35">
      <c r="B11" s="1" t="s">
        <v>108</v>
      </c>
    </row>
    <row r="12" spans="2:11" ht="15.5" x14ac:dyDescent="0.35">
      <c r="B12" s="1" t="s">
        <v>7</v>
      </c>
    </row>
    <row r="13" spans="2:11" ht="15.5" x14ac:dyDescent="0.35">
      <c r="B13" s="1" t="s">
        <v>109</v>
      </c>
    </row>
    <row r="15" spans="2:11" x14ac:dyDescent="0.35">
      <c r="B15" s="4" t="str">
        <f>HYPERLINK("#'Parametrar'!A1", "Parametrar")</f>
        <v>Parametrar</v>
      </c>
      <c r="D15" s="4" t="str">
        <f>HYPERLINK("#'Blekinge'!A1", "Blekinge")</f>
        <v>Blekinge</v>
      </c>
      <c r="F15" s="4" t="str">
        <f>HYPERLINK("#'Summa'!A1", "Summa")</f>
        <v>Summa</v>
      </c>
      <c r="H15" s="4" t="str">
        <f>HYPERLINK("#'Figur1_Blekinge'!A1", "Figur1_Blekinge")</f>
        <v>Figur1_Blekinge</v>
      </c>
      <c r="K15" s="4" t="str">
        <f>HYPERLINK("#'Figur2_Blekinge'!A1", "Figur2_Blekinge")</f>
        <v>Figur2_Blekinge</v>
      </c>
    </row>
    <row r="16" spans="2:11" x14ac:dyDescent="0.35">
      <c r="D16" s="4" t="str">
        <f>HYPERLINK("#'Dalarna'!A1", "Dalarna")</f>
        <v>Dalarna</v>
      </c>
      <c r="H16" s="4" t="str">
        <f>HYPERLINK("#'Figur1_Dalarna'!A1", "Figur1_Dalarna")</f>
        <v>Figur1_Dalarna</v>
      </c>
      <c r="K16" s="4" t="str">
        <f>HYPERLINK("#'Figur2_Dalarna'!A1", "Figur2_Dalarna")</f>
        <v>Figur2_Dalarna</v>
      </c>
    </row>
    <row r="17" spans="4:11" x14ac:dyDescent="0.35">
      <c r="D17" s="4" t="str">
        <f>HYPERLINK("#'Gotland'!A1", "Gotland")</f>
        <v>Gotland</v>
      </c>
      <c r="H17" s="4" t="str">
        <f>HYPERLINK("#'Figur1_Gotland'!A1", "Figur1_Gotland")</f>
        <v>Figur1_Gotland</v>
      </c>
      <c r="K17" s="4" t="str">
        <f>HYPERLINK("#'Figur2_Gotland'!A1", "Figur2_Gotland")</f>
        <v>Figur2_Gotland</v>
      </c>
    </row>
    <row r="18" spans="4:11" x14ac:dyDescent="0.35">
      <c r="D18" s="4" t="str">
        <f>HYPERLINK("#'Gävleborg'!A1", "Gävleborg")</f>
        <v>Gävleborg</v>
      </c>
      <c r="H18" s="4" t="str">
        <f>HYPERLINK("#'Figur1_Gävleborg'!A1", "Figur1_Gävleborg")</f>
        <v>Figur1_Gävleborg</v>
      </c>
      <c r="K18" s="4" t="str">
        <f>HYPERLINK("#'Figur2_Gävleborg'!A1", "Figur2_Gävleborg")</f>
        <v>Figur2_Gävleborg</v>
      </c>
    </row>
    <row r="19" spans="4:11" x14ac:dyDescent="0.35">
      <c r="D19" s="4" t="str">
        <f>HYPERLINK("#'Halland'!A1", "Halland")</f>
        <v>Halland</v>
      </c>
      <c r="H19" s="4" t="str">
        <f>HYPERLINK("#'Figur1_Halland'!A1", "Figur1_Halland")</f>
        <v>Figur1_Halland</v>
      </c>
      <c r="K19" s="4" t="str">
        <f>HYPERLINK("#'Figur2_Halland'!A1", "Figur2_Halland")</f>
        <v>Figur2_Halland</v>
      </c>
    </row>
    <row r="20" spans="4:11" x14ac:dyDescent="0.35">
      <c r="D20" s="4" t="str">
        <f>HYPERLINK("#'Jämtland'!A1", "Jämtland")</f>
        <v>Jämtland</v>
      </c>
      <c r="H20" s="4" t="str">
        <f>HYPERLINK("#'Figur1_Jämtland'!A1", "Figur1_Jämtland")</f>
        <v>Figur1_Jämtland</v>
      </c>
      <c r="K20" s="4" t="str">
        <f>HYPERLINK("#'Figur2_Jämtland'!A1", "Figur2_Jämtland")</f>
        <v>Figur2_Jämtland</v>
      </c>
    </row>
    <row r="21" spans="4:11" x14ac:dyDescent="0.35">
      <c r="D21" s="4" t="str">
        <f>HYPERLINK("#'Jönköping'!A1", "Jönköping")</f>
        <v>Jönköping</v>
      </c>
      <c r="H21" s="4" t="str">
        <f>HYPERLINK("#'Figur1_Jönköping'!A1", "Figur1_Jönköping")</f>
        <v>Figur1_Jönköping</v>
      </c>
      <c r="K21" s="4" t="str">
        <f>HYPERLINK("#'Figur2_Jönköping'!A1", "Figur2_Jönköping")</f>
        <v>Figur2_Jönköping</v>
      </c>
    </row>
    <row r="22" spans="4:11" x14ac:dyDescent="0.35">
      <c r="D22" s="4" t="str">
        <f>HYPERLINK("#'Kalmar'!A1", "Kalmar")</f>
        <v>Kalmar</v>
      </c>
      <c r="H22" s="4" t="str">
        <f>HYPERLINK("#'Figur1_Kalmar'!A1", "Figur1_Kalmar")</f>
        <v>Figur1_Kalmar</v>
      </c>
      <c r="K22" s="4" t="str">
        <f>HYPERLINK("#'Figur2_Kalmar'!A1", "Figur2_Kalmar")</f>
        <v>Figur2_Kalmar</v>
      </c>
    </row>
    <row r="23" spans="4:11" x14ac:dyDescent="0.35">
      <c r="D23" s="4" t="str">
        <f>HYPERLINK("#'Kronoberg'!A1", "Kronoberg")</f>
        <v>Kronoberg</v>
      </c>
      <c r="H23" s="4" t="str">
        <f>HYPERLINK("#'Figur1_Kronoberg'!A1", "Figur1_Kronoberg")</f>
        <v>Figur1_Kronoberg</v>
      </c>
      <c r="K23" s="4" t="str">
        <f>HYPERLINK("#'Figur2_Kronoberg'!A1", "Figur2_Kronoberg")</f>
        <v>Figur2_Kronoberg</v>
      </c>
    </row>
    <row r="24" spans="4:11" x14ac:dyDescent="0.35">
      <c r="D24" s="4" t="str">
        <f>HYPERLINK("#'Norrbotten'!A1", "Norrbotten")</f>
        <v>Norrbotten</v>
      </c>
      <c r="H24" s="4" t="str">
        <f>HYPERLINK("#'Figur1_Norrbotten'!A1", "Figur1_Norrbotten")</f>
        <v>Figur1_Norrbotten</v>
      </c>
      <c r="K24" s="4" t="str">
        <f>HYPERLINK("#'Figur2_Norrbotten'!A1", "Figur2_Norrbotten")</f>
        <v>Figur2_Norrbotten</v>
      </c>
    </row>
    <row r="25" spans="4:11" x14ac:dyDescent="0.35">
      <c r="D25" s="4" t="str">
        <f>HYPERLINK("#'Skåne'!A1", "Skåne")</f>
        <v>Skåne</v>
      </c>
      <c r="H25" s="4" t="str">
        <f>HYPERLINK("#'Figur1_Skåne'!A1", "Figur1_Skåne")</f>
        <v>Figur1_Skåne</v>
      </c>
      <c r="K25" s="4" t="str">
        <f>HYPERLINK("#'Figur2_Skåne'!A1", "Figur2_Skåne")</f>
        <v>Figur2_Skåne</v>
      </c>
    </row>
    <row r="26" spans="4:11" x14ac:dyDescent="0.35">
      <c r="D26" s="4" t="str">
        <f>HYPERLINK("#'Stockholm'!A1", "Stockholm")</f>
        <v>Stockholm</v>
      </c>
      <c r="H26" s="4" t="str">
        <f>HYPERLINK("#'Figur1_Stockholm'!A1", "Figur1_Stockholm")</f>
        <v>Figur1_Stockholm</v>
      </c>
      <c r="K26" s="4" t="str">
        <f>HYPERLINK("#'Figur2_Stockholm'!A1", "Figur2_Stockholm")</f>
        <v>Figur2_Stockholm</v>
      </c>
    </row>
    <row r="27" spans="4:11" x14ac:dyDescent="0.35">
      <c r="D27" s="4" t="str">
        <f>HYPERLINK("#'Södermanland'!A1", "Södermanland")</f>
        <v>Södermanland</v>
      </c>
      <c r="H27" s="4" t="str">
        <f>HYPERLINK("#'Figur1_Södermanland'!A1", "Figur1_Södermanland")</f>
        <v>Figur1_Södermanland</v>
      </c>
      <c r="K27" s="4" t="str">
        <f>HYPERLINK("#'Figur2_Södermanland'!A1", "Figur2_Södermanland")</f>
        <v>Figur2_Södermanland</v>
      </c>
    </row>
    <row r="28" spans="4:11" x14ac:dyDescent="0.35">
      <c r="D28" s="4" t="str">
        <f>HYPERLINK("#'Uppsala'!A1", "Uppsala")</f>
        <v>Uppsala</v>
      </c>
      <c r="H28" s="4" t="str">
        <f>HYPERLINK("#'Figur1_Uppsala'!A1", "Figur1_Uppsala")</f>
        <v>Figur1_Uppsala</v>
      </c>
      <c r="K28" s="4" t="str">
        <f>HYPERLINK("#'Figur2_Uppsala'!A1", "Figur2_Uppsala")</f>
        <v>Figur2_Uppsala</v>
      </c>
    </row>
    <row r="29" spans="4:11" x14ac:dyDescent="0.35">
      <c r="D29" s="4" t="str">
        <f>HYPERLINK("#'Värmland'!A1", "Värmland")</f>
        <v>Värmland</v>
      </c>
      <c r="H29" s="4" t="str">
        <f>HYPERLINK("#'Figur1_Värmland'!A1", "Figur1_Värmland")</f>
        <v>Figur1_Värmland</v>
      </c>
      <c r="K29" s="4" t="str">
        <f>HYPERLINK("#'Figur2_Värmland'!A1", "Figur2_Värmland")</f>
        <v>Figur2_Värmland</v>
      </c>
    </row>
    <row r="30" spans="4:11" x14ac:dyDescent="0.35">
      <c r="D30" s="4" t="str">
        <f>HYPERLINK("#'Västerbotten'!A1", "Västerbotten")</f>
        <v>Västerbotten</v>
      </c>
      <c r="H30" s="4" t="str">
        <f>HYPERLINK("#'Figur1_Västerbotten'!A1", "Figur1_Västerbotten")</f>
        <v>Figur1_Västerbotten</v>
      </c>
      <c r="K30" s="4" t="str">
        <f>HYPERLINK("#'Figur2_Västerbotten'!A1", "Figur2_Västerbotten")</f>
        <v>Figur2_Västerbotten</v>
      </c>
    </row>
    <row r="31" spans="4:11" x14ac:dyDescent="0.35">
      <c r="D31" s="4" t="str">
        <f>HYPERLINK("#'Västernorrland'!A1", "Västernorrland")</f>
        <v>Västernorrland</v>
      </c>
      <c r="H31" s="4" t="str">
        <f>HYPERLINK("#'Figur1_Västernorrland'!A1", "Figur1_Västernorrland")</f>
        <v>Figur1_Västernorrland</v>
      </c>
      <c r="K31" s="4" t="str">
        <f>HYPERLINK("#'Figur2_Västernorrland'!A1", "Figur2_Västernorrland")</f>
        <v>Figur2_Västernorrland</v>
      </c>
    </row>
    <row r="32" spans="4:11" x14ac:dyDescent="0.35">
      <c r="D32" s="4" t="str">
        <f>HYPERLINK("#'Västmanland'!A1", "Västmanland")</f>
        <v>Västmanland</v>
      </c>
      <c r="H32" s="4" t="str">
        <f>HYPERLINK("#'Figur1_Västmanland'!A1", "Figur1_Västmanland")</f>
        <v>Figur1_Västmanland</v>
      </c>
      <c r="K32" s="4" t="str">
        <f>HYPERLINK("#'Figur2_Västmanland'!A1", "Figur2_Västmanland")</f>
        <v>Figur2_Västmanland</v>
      </c>
    </row>
    <row r="33" spans="4:11" x14ac:dyDescent="0.35">
      <c r="D33" s="4" t="str">
        <f>HYPERLINK("#'VästraGötaland'!A1", "VästraGötaland")</f>
        <v>VästraGötaland</v>
      </c>
      <c r="H33" s="4" t="str">
        <f>HYPERLINK("#'Figur1_VästraGötaland'!A1", "Figur1_VästraGötaland")</f>
        <v>Figur1_VästraGötaland</v>
      </c>
      <c r="K33" s="4" t="str">
        <f>HYPERLINK("#'Figur2_VästraGötaland'!A1", "Figur2_VästraGötaland")</f>
        <v>Figur2_VästraGötaland</v>
      </c>
    </row>
    <row r="34" spans="4:11" x14ac:dyDescent="0.35">
      <c r="D34" s="4" t="str">
        <f>HYPERLINK("#'Örebro'!A1", "Örebro")</f>
        <v>Örebro</v>
      </c>
      <c r="H34" s="4" t="str">
        <f>HYPERLINK("#'Figur1_Örebro'!A1", "Figur1_Örebro")</f>
        <v>Figur1_Örebro</v>
      </c>
      <c r="K34" s="4" t="str">
        <f>HYPERLINK("#'Figur2_Örebro'!A1", "Figur2_Örebro")</f>
        <v>Figur2_Örebro</v>
      </c>
    </row>
    <row r="35" spans="4:11" x14ac:dyDescent="0.35">
      <c r="D35" s="4" t="str">
        <f>HYPERLINK("#'Östergötland'!A1", "Östergötland")</f>
        <v>Östergötland</v>
      </c>
      <c r="H35" s="4" t="str">
        <f>HYPERLINK("#'Figur1_Östergötland'!A1", "Figur1_Östergötland")</f>
        <v>Figur1_Östergötland</v>
      </c>
      <c r="K35" s="4" t="str">
        <f>HYPERLINK("#'Figur2_Östergötland'!A1", "Figur2_Östergötland")</f>
        <v>Figur2_Östergötland</v>
      </c>
    </row>
    <row r="36" spans="4:11" x14ac:dyDescent="0.35">
      <c r="D36" s="4" t="str">
        <f>HYPERLINK("#'Riket'!A1", "Riket")</f>
        <v>Riket</v>
      </c>
      <c r="K36" s="4" t="str">
        <f>HYPERLINK("#'Figur2_Riket'!A1", "Figur2_Riket")</f>
        <v>Figur2_Riket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6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93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65.475563622114805</v>
      </c>
      <c r="G2" s="3">
        <v>412.09439120102797</v>
      </c>
      <c r="H2" s="3">
        <v>46.0627697395675</v>
      </c>
      <c r="I2" s="3">
        <v>523.63272456271102</v>
      </c>
      <c r="J2" s="3">
        <v>1.1327272506625901</v>
      </c>
      <c r="K2" s="3">
        <v>2.6374041036865798</v>
      </c>
      <c r="L2" s="3">
        <v>14.7078423778439</v>
      </c>
      <c r="M2" s="3">
        <v>18.477973732193099</v>
      </c>
      <c r="N2" s="3">
        <v>1.0607041306782601</v>
      </c>
      <c r="O2" s="3">
        <v>1.11265485624278</v>
      </c>
      <c r="P2" s="3">
        <v>13.611548458042201</v>
      </c>
      <c r="Q2" s="3">
        <v>15.784907444963199</v>
      </c>
      <c r="R2" s="3">
        <v>7.2023119984326298E-2</v>
      </c>
      <c r="S2" s="3">
        <v>1.5247492474438</v>
      </c>
      <c r="T2" s="3">
        <v>1.0962939198017101</v>
      </c>
      <c r="U2" s="3">
        <v>2.6930662872298399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93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63.139657345678003</v>
      </c>
      <c r="G3" s="3">
        <v>493.20087918583198</v>
      </c>
      <c r="H3" s="3">
        <v>56.327922909345197</v>
      </c>
      <c r="I3" s="3">
        <v>612.66845944085503</v>
      </c>
      <c r="J3" s="3">
        <v>1.0923160720802301</v>
      </c>
      <c r="K3" s="3">
        <v>3.1564856267893302</v>
      </c>
      <c r="L3" s="3">
        <v>17.985505784953901</v>
      </c>
      <c r="M3" s="3">
        <v>22.2343074838235</v>
      </c>
      <c r="N3" s="3">
        <v>1.02286244899998</v>
      </c>
      <c r="O3" s="3">
        <v>1.33164237380175</v>
      </c>
      <c r="P3" s="3">
        <v>16.6449012197115</v>
      </c>
      <c r="Q3" s="3">
        <v>18.999406042513201</v>
      </c>
      <c r="R3" s="3">
        <v>6.9453623080245899E-2</v>
      </c>
      <c r="S3" s="3">
        <v>1.82484325298758</v>
      </c>
      <c r="T3" s="3">
        <v>1.3406045652424201</v>
      </c>
      <c r="U3" s="3">
        <v>3.2349014413102402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93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47.416345037274702</v>
      </c>
      <c r="G4" s="3">
        <v>467.16656700118102</v>
      </c>
      <c r="H4" s="3">
        <v>54.6227970191336</v>
      </c>
      <c r="I4" s="3">
        <v>569.20570905758905</v>
      </c>
      <c r="J4" s="3">
        <v>0.82030276914485201</v>
      </c>
      <c r="K4" s="3">
        <v>2.98986602880756</v>
      </c>
      <c r="L4" s="3">
        <v>17.4410590882094</v>
      </c>
      <c r="M4" s="3">
        <v>21.2512278861618</v>
      </c>
      <c r="N4" s="3">
        <v>0.76814478960385002</v>
      </c>
      <c r="O4" s="3">
        <v>1.26134973090319</v>
      </c>
      <c r="P4" s="3">
        <v>16.141036519154</v>
      </c>
      <c r="Q4" s="3">
        <v>18.170531039661</v>
      </c>
      <c r="R4" s="3">
        <v>5.2157979541002202E-2</v>
      </c>
      <c r="S4" s="3">
        <v>1.72851629790437</v>
      </c>
      <c r="T4" s="3">
        <v>1.3000225690553799</v>
      </c>
      <c r="U4" s="3">
        <v>3.08069684650075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93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33.6508938501416</v>
      </c>
      <c r="G5" s="3">
        <v>412.130484104929</v>
      </c>
      <c r="H5" s="3">
        <v>49.281107492668397</v>
      </c>
      <c r="I5" s="3">
        <v>495.06248544773899</v>
      </c>
      <c r="J5" s="3">
        <v>0.58216046360745</v>
      </c>
      <c r="K5" s="3">
        <v>2.6376350982715402</v>
      </c>
      <c r="L5" s="3">
        <v>15.735457622408999</v>
      </c>
      <c r="M5" s="3">
        <v>18.955253184288001</v>
      </c>
      <c r="N5" s="3">
        <v>0.54514448037229501</v>
      </c>
      <c r="O5" s="3">
        <v>1.1127523070833101</v>
      </c>
      <c r="P5" s="3">
        <v>14.5625672640835</v>
      </c>
      <c r="Q5" s="3">
        <v>16.2204640515391</v>
      </c>
      <c r="R5" s="3">
        <v>3.70159832351558E-2</v>
      </c>
      <c r="S5" s="3">
        <v>1.5248827911882401</v>
      </c>
      <c r="T5" s="3">
        <v>1.1728903583255099</v>
      </c>
      <c r="U5" s="3">
        <v>2.7347891327489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93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23.1465035365338</v>
      </c>
      <c r="G6" s="3">
        <v>343.95212799433602</v>
      </c>
      <c r="H6" s="3">
        <v>41.972733973550298</v>
      </c>
      <c r="I6" s="3">
        <v>409.07136550441999</v>
      </c>
      <c r="J6" s="3">
        <v>0.40043451118203499</v>
      </c>
      <c r="K6" s="3">
        <v>2.2012936191637502</v>
      </c>
      <c r="L6" s="3">
        <v>13.4018939577546</v>
      </c>
      <c r="M6" s="3">
        <v>16.0036220881004</v>
      </c>
      <c r="N6" s="3">
        <v>0.374973357291848</v>
      </c>
      <c r="O6" s="3">
        <v>0.92867074558470697</v>
      </c>
      <c r="P6" s="3">
        <v>12.4029428891841</v>
      </c>
      <c r="Q6" s="3">
        <v>13.7065869920607</v>
      </c>
      <c r="R6" s="3">
        <v>2.5461153890187199E-2</v>
      </c>
      <c r="S6" s="3">
        <v>1.2726228735790399</v>
      </c>
      <c r="T6" s="3">
        <v>0.99895106857049698</v>
      </c>
      <c r="U6" s="3">
        <v>2.2970350960397301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93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15.7189522924955</v>
      </c>
      <c r="G7" s="3">
        <v>275.32598582842797</v>
      </c>
      <c r="H7" s="3">
        <v>34.1955964367978</v>
      </c>
      <c r="I7" s="3">
        <v>325.24053455772099</v>
      </c>
      <c r="J7" s="3">
        <v>0.271937874660171</v>
      </c>
      <c r="K7" s="3">
        <v>1.7620863093019401</v>
      </c>
      <c r="L7" s="3">
        <v>10.918653942269501</v>
      </c>
      <c r="M7" s="3">
        <v>12.9526781262316</v>
      </c>
      <c r="N7" s="3">
        <v>0.25464702713842602</v>
      </c>
      <c r="O7" s="3">
        <v>0.74338016173675503</v>
      </c>
      <c r="P7" s="3">
        <v>10.1047987470737</v>
      </c>
      <c r="Q7" s="3">
        <v>11.1028259359489</v>
      </c>
      <c r="R7" s="3">
        <v>1.7290847521744999E-2</v>
      </c>
      <c r="S7" s="3">
        <v>1.01870614756518</v>
      </c>
      <c r="T7" s="3">
        <v>0.81385519519578697</v>
      </c>
      <c r="U7" s="3">
        <v>1.8498521902827101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93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10.664240035329501</v>
      </c>
      <c r="G8" s="3">
        <v>213.74496215582701</v>
      </c>
      <c r="H8" s="3">
        <v>26.942028311038801</v>
      </c>
      <c r="I8" s="3">
        <v>251.35123050219499</v>
      </c>
      <c r="J8" s="3">
        <v>0.184491352611201</v>
      </c>
      <c r="K8" s="3">
        <v>1.36796775779729</v>
      </c>
      <c r="L8" s="3">
        <v>8.6025896397147008</v>
      </c>
      <c r="M8" s="3">
        <v>10.1550487501232</v>
      </c>
      <c r="N8" s="3">
        <v>0.17276068857233801</v>
      </c>
      <c r="O8" s="3">
        <v>0.57711139782073195</v>
      </c>
      <c r="P8" s="3">
        <v>7.9613693659119704</v>
      </c>
      <c r="Q8" s="3">
        <v>8.7112414523050408</v>
      </c>
      <c r="R8" s="3">
        <v>1.17306640388625E-2</v>
      </c>
      <c r="S8" s="3">
        <v>0.79085635997655801</v>
      </c>
      <c r="T8" s="3">
        <v>0.64122027380272395</v>
      </c>
      <c r="U8" s="3">
        <v>1.44380729781814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93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7.2742950333598504</v>
      </c>
      <c r="G9" s="3">
        <v>162.29740557058901</v>
      </c>
      <c r="H9" s="3">
        <v>20.7045694840373</v>
      </c>
      <c r="I9" s="3">
        <v>190.27627008798601</v>
      </c>
      <c r="J9" s="3">
        <v>0.12584530407712499</v>
      </c>
      <c r="K9" s="3">
        <v>1.0387033956517699</v>
      </c>
      <c r="L9" s="3">
        <v>6.6109690362531097</v>
      </c>
      <c r="M9" s="3">
        <v>7.7755177359820102</v>
      </c>
      <c r="N9" s="3">
        <v>0.11784357954043</v>
      </c>
      <c r="O9" s="3">
        <v>0.43820299504059101</v>
      </c>
      <c r="P9" s="3">
        <v>6.1182002825330297</v>
      </c>
      <c r="Q9" s="3">
        <v>6.6742468571140501</v>
      </c>
      <c r="R9" s="3">
        <v>8.0017245366958301E-3</v>
      </c>
      <c r="S9" s="3">
        <v>0.60050040061118004</v>
      </c>
      <c r="T9" s="3">
        <v>0.49276875372008799</v>
      </c>
      <c r="U9" s="3">
        <v>1.1012708788679599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93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5.0023270612847099</v>
      </c>
      <c r="G10" s="3">
        <v>121.28387527105301</v>
      </c>
      <c r="H10" s="3">
        <v>15.6210466843978</v>
      </c>
      <c r="I10" s="3">
        <v>141.90724901673499</v>
      </c>
      <c r="J10" s="3">
        <v>8.6540258160225605E-2</v>
      </c>
      <c r="K10" s="3">
        <v>0.77621680173473795</v>
      </c>
      <c r="L10" s="3">
        <v>4.9878002063282203</v>
      </c>
      <c r="M10" s="3">
        <v>5.8505572662231797</v>
      </c>
      <c r="N10" s="3">
        <v>8.1037698392812399E-2</v>
      </c>
      <c r="O10" s="3">
        <v>0.32746646323184198</v>
      </c>
      <c r="P10" s="3">
        <v>4.6160192952395498</v>
      </c>
      <c r="Q10" s="3">
        <v>5.0245234568642099</v>
      </c>
      <c r="R10" s="3">
        <v>5.50255976741319E-3</v>
      </c>
      <c r="S10" s="3">
        <v>0.44875033850289497</v>
      </c>
      <c r="T10" s="3">
        <v>0.37178091108866801</v>
      </c>
      <c r="U10" s="3">
        <v>0.82603380935897597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93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3.46937327572885</v>
      </c>
      <c r="G11" s="3">
        <v>89.605888294581604</v>
      </c>
      <c r="H11" s="3">
        <v>11.6274356736026</v>
      </c>
      <c r="I11" s="3">
        <v>104.70269724391299</v>
      </c>
      <c r="J11" s="3">
        <v>6.0020157670109098E-2</v>
      </c>
      <c r="K11" s="3">
        <v>0.57347768508532204</v>
      </c>
      <c r="L11" s="3">
        <v>3.7126402105813199</v>
      </c>
      <c r="M11" s="3">
        <v>4.34613805333675</v>
      </c>
      <c r="N11" s="3">
        <v>5.6203847066807401E-2</v>
      </c>
      <c r="O11" s="3">
        <v>0.24193589839537</v>
      </c>
      <c r="P11" s="3">
        <v>3.4359072415495802</v>
      </c>
      <c r="Q11" s="3">
        <v>3.7340469870117601</v>
      </c>
      <c r="R11" s="3">
        <v>3.81631060330173E-3</v>
      </c>
      <c r="S11" s="3">
        <v>0.33154178668995199</v>
      </c>
      <c r="T11" s="3">
        <v>0.27673296903174299</v>
      </c>
      <c r="U11" s="3">
        <v>0.61209106632499599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93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2.4248854960119002</v>
      </c>
      <c r="G12" s="3">
        <v>65.663799365706794</v>
      </c>
      <c r="H12" s="3">
        <v>8.5696353962860208</v>
      </c>
      <c r="I12" s="3">
        <v>76.658320258004693</v>
      </c>
      <c r="J12" s="3">
        <v>4.1950519081005902E-2</v>
      </c>
      <c r="K12" s="3">
        <v>0.42024831594052398</v>
      </c>
      <c r="L12" s="3">
        <v>2.7362845820341302</v>
      </c>
      <c r="M12" s="3">
        <v>3.1984834170556602</v>
      </c>
      <c r="N12" s="3">
        <v>3.9283145035392798E-2</v>
      </c>
      <c r="O12" s="3">
        <v>0.17729225828740799</v>
      </c>
      <c r="P12" s="3">
        <v>2.5323272596025199</v>
      </c>
      <c r="Q12" s="3">
        <v>2.7489026629253202</v>
      </c>
      <c r="R12" s="3">
        <v>2.6673740456130898E-3</v>
      </c>
      <c r="S12" s="3">
        <v>0.24295605765311501</v>
      </c>
      <c r="T12" s="3">
        <v>0.203957322431607</v>
      </c>
      <c r="U12" s="3">
        <v>0.44958075413033599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93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1.7058902791057</v>
      </c>
      <c r="G13" s="3">
        <v>47.839163932062299</v>
      </c>
      <c r="H13" s="3">
        <v>6.2705697332699</v>
      </c>
      <c r="I13" s="3">
        <v>55.815623944437903</v>
      </c>
      <c r="J13" s="3">
        <v>2.95119018285286E-2</v>
      </c>
      <c r="K13" s="3">
        <v>0.30617064916519898</v>
      </c>
      <c r="L13" s="3">
        <v>2.00219291583308</v>
      </c>
      <c r="M13" s="3">
        <v>2.3378754668267998</v>
      </c>
      <c r="N13" s="3">
        <v>2.7635422521512298E-2</v>
      </c>
      <c r="O13" s="3">
        <v>0.12916574261656799</v>
      </c>
      <c r="P13" s="3">
        <v>1.8529533561812499</v>
      </c>
      <c r="Q13" s="3">
        <v>2.00975452131933</v>
      </c>
      <c r="R13" s="3">
        <v>1.87647930701627E-3</v>
      </c>
      <c r="S13" s="3">
        <v>0.17700490654862999</v>
      </c>
      <c r="T13" s="3">
        <v>0.14923955965182401</v>
      </c>
      <c r="U13" s="3">
        <v>0.32812094550747001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93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1.2063133734199301</v>
      </c>
      <c r="G14" s="3">
        <v>34.708215402836203</v>
      </c>
      <c r="H14" s="3">
        <v>4.5642693287211697</v>
      </c>
      <c r="I14" s="3">
        <v>40.4787981049774</v>
      </c>
      <c r="J14" s="3">
        <v>2.0869221360164801E-2</v>
      </c>
      <c r="K14" s="3">
        <v>0.222132578578152</v>
      </c>
      <c r="L14" s="3">
        <v>1.4573711966606699</v>
      </c>
      <c r="M14" s="3">
        <v>1.70037299659899</v>
      </c>
      <c r="N14" s="3">
        <v>1.95422766494029E-2</v>
      </c>
      <c r="O14" s="3">
        <v>9.37121815876579E-2</v>
      </c>
      <c r="P14" s="3">
        <v>1.34874158663711</v>
      </c>
      <c r="Q14" s="3">
        <v>1.46199604487417</v>
      </c>
      <c r="R14" s="3">
        <v>1.32694471076193E-3</v>
      </c>
      <c r="S14" s="3">
        <v>0.12842039699049401</v>
      </c>
      <c r="T14" s="3">
        <v>0.108629610023564</v>
      </c>
      <c r="U14" s="3">
        <v>0.23837695172482001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9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94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29.104192882532299</v>
      </c>
      <c r="G2" s="3">
        <v>378.81764800785101</v>
      </c>
      <c r="H2" s="3">
        <v>34.106309891703098</v>
      </c>
      <c r="I2" s="3">
        <v>442.02815078208698</v>
      </c>
      <c r="J2" s="3">
        <v>0.50350253686780799</v>
      </c>
      <c r="K2" s="3">
        <v>2.4244329472502502</v>
      </c>
      <c r="L2" s="3">
        <v>10.8901447484208</v>
      </c>
      <c r="M2" s="3">
        <v>13.8180802325389</v>
      </c>
      <c r="N2" s="3">
        <v>0.471487924697023</v>
      </c>
      <c r="O2" s="3">
        <v>1.0228076496212</v>
      </c>
      <c r="P2" s="3">
        <v>10.0784145729983</v>
      </c>
      <c r="Q2" s="3">
        <v>11.572710147316499</v>
      </c>
      <c r="R2" s="3">
        <v>3.2014612170785502E-2</v>
      </c>
      <c r="S2" s="3">
        <v>1.40162529762905</v>
      </c>
      <c r="T2" s="3">
        <v>0.81173017542253401</v>
      </c>
      <c r="U2" s="3">
        <v>2.2453700852223699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94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21.297806706822101</v>
      </c>
      <c r="G3" s="3">
        <v>361.842285608743</v>
      </c>
      <c r="H3" s="3">
        <v>33.142070358752697</v>
      </c>
      <c r="I3" s="3">
        <v>416.28216267431702</v>
      </c>
      <c r="J3" s="3">
        <v>0.368452056028022</v>
      </c>
      <c r="K3" s="3">
        <v>2.3157906278959501</v>
      </c>
      <c r="L3" s="3">
        <v>10.5822630655497</v>
      </c>
      <c r="M3" s="3">
        <v>13.2665057494737</v>
      </c>
      <c r="N3" s="3">
        <v>0.345024468650518</v>
      </c>
      <c r="O3" s="3">
        <v>0.97697417114360496</v>
      </c>
      <c r="P3" s="3">
        <v>9.7934817910114198</v>
      </c>
      <c r="Q3" s="3">
        <v>11.1154804308055</v>
      </c>
      <c r="R3" s="3">
        <v>2.3427587377504298E-2</v>
      </c>
      <c r="S3" s="3">
        <v>1.3388164567523499</v>
      </c>
      <c r="T3" s="3">
        <v>0.78878127453831404</v>
      </c>
      <c r="U3" s="3">
        <v>2.1510253186681698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94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12.753180087917301</v>
      </c>
      <c r="G4" s="3">
        <v>276.72201254352302</v>
      </c>
      <c r="H4" s="3">
        <v>25.8081172693852</v>
      </c>
      <c r="I4" s="3">
        <v>315.283309900826</v>
      </c>
      <c r="J4" s="3">
        <v>0.220630015520969</v>
      </c>
      <c r="K4" s="3">
        <v>1.7710208802785501</v>
      </c>
      <c r="L4" s="3">
        <v>8.2405318441146793</v>
      </c>
      <c r="M4" s="3">
        <v>10.232182739914199</v>
      </c>
      <c r="N4" s="3">
        <v>0.20660151742426</v>
      </c>
      <c r="O4" s="3">
        <v>0.74714943386751298</v>
      </c>
      <c r="P4" s="3">
        <v>7.6262986531033103</v>
      </c>
      <c r="Q4" s="3">
        <v>8.5800496043950893</v>
      </c>
      <c r="R4" s="3">
        <v>1.4028498096709001E-2</v>
      </c>
      <c r="S4" s="3">
        <v>1.0238714464110401</v>
      </c>
      <c r="T4" s="3">
        <v>0.61423319101136697</v>
      </c>
      <c r="U4" s="3">
        <v>1.65213313551911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94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7.7211046894066202</v>
      </c>
      <c r="G5" s="3">
        <v>203.78936082963</v>
      </c>
      <c r="H5" s="3">
        <v>19.302130612509501</v>
      </c>
      <c r="I5" s="3">
        <v>230.812596131546</v>
      </c>
      <c r="J5" s="3">
        <v>0.13357511112673501</v>
      </c>
      <c r="K5" s="3">
        <v>1.3042519093096301</v>
      </c>
      <c r="L5" s="3">
        <v>6.1631703045742698</v>
      </c>
      <c r="M5" s="3">
        <v>7.6009973250106402</v>
      </c>
      <c r="N5" s="3">
        <v>0.12508189596838701</v>
      </c>
      <c r="O5" s="3">
        <v>0.55023127424000196</v>
      </c>
      <c r="P5" s="3">
        <v>5.7037795959965401</v>
      </c>
      <c r="Q5" s="3">
        <v>6.3790927662049297</v>
      </c>
      <c r="R5" s="3">
        <v>8.4932151583472903E-3</v>
      </c>
      <c r="S5" s="3">
        <v>0.75402063506963202</v>
      </c>
      <c r="T5" s="3">
        <v>0.45939070857772502</v>
      </c>
      <c r="U5" s="3">
        <v>1.2219045588057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94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4.7690584237949603</v>
      </c>
      <c r="G6" s="3">
        <v>146.34485489355899</v>
      </c>
      <c r="H6" s="3">
        <v>14.0341181615472</v>
      </c>
      <c r="I6" s="3">
        <v>165.148031478902</v>
      </c>
      <c r="J6" s="3">
        <v>8.2504710731652706E-2</v>
      </c>
      <c r="K6" s="3">
        <v>0.93660707131877996</v>
      </c>
      <c r="L6" s="3">
        <v>4.4810939289820304</v>
      </c>
      <c r="M6" s="3">
        <v>5.5002057110324598</v>
      </c>
      <c r="N6" s="3">
        <v>7.7258746465478298E-2</v>
      </c>
      <c r="O6" s="3">
        <v>0.39513110821260999</v>
      </c>
      <c r="P6" s="3">
        <v>4.1470819167372097</v>
      </c>
      <c r="Q6" s="3">
        <v>4.6194717714152898</v>
      </c>
      <c r="R6" s="3">
        <v>5.2459642661744502E-3</v>
      </c>
      <c r="S6" s="3">
        <v>0.54147596310616997</v>
      </c>
      <c r="T6" s="3">
        <v>0.33401201224482402</v>
      </c>
      <c r="U6" s="3">
        <v>0.88073393961716795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94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3.0107431328907701</v>
      </c>
      <c r="G7" s="3">
        <v>103.34533252060599</v>
      </c>
      <c r="H7" s="3">
        <v>10.005926491980301</v>
      </c>
      <c r="I7" s="3">
        <v>116.36200214547701</v>
      </c>
      <c r="J7" s="3">
        <v>5.2085856199010301E-2</v>
      </c>
      <c r="K7" s="3">
        <v>0.66141012813187705</v>
      </c>
      <c r="L7" s="3">
        <v>3.1948923288893001</v>
      </c>
      <c r="M7" s="3">
        <v>3.90838831322018</v>
      </c>
      <c r="N7" s="3">
        <v>4.8774038752830498E-2</v>
      </c>
      <c r="O7" s="3">
        <v>0.27903239780563599</v>
      </c>
      <c r="P7" s="3">
        <v>2.9567512783801702</v>
      </c>
      <c r="Q7" s="3">
        <v>3.28455771493863</v>
      </c>
      <c r="R7" s="3">
        <v>3.3118174461798499E-3</v>
      </c>
      <c r="S7" s="3">
        <v>0.38237773032624101</v>
      </c>
      <c r="T7" s="3">
        <v>0.23814105050913001</v>
      </c>
      <c r="U7" s="3">
        <v>0.62383059828155196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94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1.9386732886976299</v>
      </c>
      <c r="G8" s="3">
        <v>72.169512758190507</v>
      </c>
      <c r="H8" s="3">
        <v>7.0380011659505701</v>
      </c>
      <c r="I8" s="3">
        <v>81.146187212838697</v>
      </c>
      <c r="J8" s="3">
        <v>3.3539047894468897E-2</v>
      </c>
      <c r="K8" s="3">
        <v>0.46188488165241898</v>
      </c>
      <c r="L8" s="3">
        <v>2.2472337722880198</v>
      </c>
      <c r="M8" s="3">
        <v>2.7426577018349101</v>
      </c>
      <c r="N8" s="3">
        <v>3.1406507276901502E-2</v>
      </c>
      <c r="O8" s="3">
        <v>0.19485768444711399</v>
      </c>
      <c r="P8" s="3">
        <v>2.0797293445383902</v>
      </c>
      <c r="Q8" s="3">
        <v>2.30599353626241</v>
      </c>
      <c r="R8" s="3">
        <v>2.1325406175673901E-3</v>
      </c>
      <c r="S8" s="3">
        <v>0.26702719720530499</v>
      </c>
      <c r="T8" s="3">
        <v>0.16750442774962401</v>
      </c>
      <c r="U8" s="3">
        <v>0.43666416557249599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94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1.26867599330476</v>
      </c>
      <c r="G9" s="3">
        <v>50.024011169120101</v>
      </c>
      <c r="H9" s="3">
        <v>4.9043624066850802</v>
      </c>
      <c r="I9" s="3">
        <v>56.1970495691099</v>
      </c>
      <c r="J9" s="3">
        <v>2.19480946841723E-2</v>
      </c>
      <c r="K9" s="3">
        <v>0.32015367148236901</v>
      </c>
      <c r="L9" s="3">
        <v>1.5659629164545501</v>
      </c>
      <c r="M9" s="3">
        <v>1.9080646826210901</v>
      </c>
      <c r="N9" s="3">
        <v>2.0552551091536999E-2</v>
      </c>
      <c r="O9" s="3">
        <v>0.13506483015662399</v>
      </c>
      <c r="P9" s="3">
        <v>1.44923909117544</v>
      </c>
      <c r="Q9" s="3">
        <v>1.6048564724236001</v>
      </c>
      <c r="R9" s="3">
        <v>1.3955435926352299E-3</v>
      </c>
      <c r="S9" s="3">
        <v>0.18508884132574399</v>
      </c>
      <c r="T9" s="3">
        <v>0.11672382527910501</v>
      </c>
      <c r="U9" s="3">
        <v>0.30320821019748401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94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0.84055454487077796</v>
      </c>
      <c r="G10" s="3">
        <v>34.5013064050572</v>
      </c>
      <c r="H10" s="3">
        <v>3.39560135300226</v>
      </c>
      <c r="I10" s="3">
        <v>38.737462302930197</v>
      </c>
      <c r="J10" s="3">
        <v>1.4541593626264501E-2</v>
      </c>
      <c r="K10" s="3">
        <v>0.220808360992366</v>
      </c>
      <c r="L10" s="3">
        <v>1.0842155120136201</v>
      </c>
      <c r="M10" s="3">
        <v>1.3195654666322501</v>
      </c>
      <c r="N10" s="3">
        <v>1.36169836269066E-2</v>
      </c>
      <c r="O10" s="3">
        <v>9.3153527293654406E-2</v>
      </c>
      <c r="P10" s="3">
        <v>1.00340019981217</v>
      </c>
      <c r="Q10" s="3">
        <v>1.1101707107327301</v>
      </c>
      <c r="R10" s="3">
        <v>9.24609999357855E-4</v>
      </c>
      <c r="S10" s="3">
        <v>0.127654833698712</v>
      </c>
      <c r="T10" s="3">
        <v>8.0815312201453798E-2</v>
      </c>
      <c r="U10" s="3">
        <v>0.209394755899523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94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0.56197669534696204</v>
      </c>
      <c r="G11" s="3">
        <v>23.715791807833199</v>
      </c>
      <c r="H11" s="3">
        <v>2.3405743490799402</v>
      </c>
      <c r="I11" s="3">
        <v>26.618342852260099</v>
      </c>
      <c r="J11" s="3">
        <v>9.72219682950245E-3</v>
      </c>
      <c r="K11" s="3">
        <v>0.15178106757013199</v>
      </c>
      <c r="L11" s="3">
        <v>0.74734538966122399</v>
      </c>
      <c r="M11" s="3">
        <v>0.90884865406085902</v>
      </c>
      <c r="N11" s="3">
        <v>9.1040224646207896E-3</v>
      </c>
      <c r="O11" s="3">
        <v>6.4032637881149504E-2</v>
      </c>
      <c r="P11" s="3">
        <v>0.69163972015312103</v>
      </c>
      <c r="Q11" s="3">
        <v>0.76477638049889196</v>
      </c>
      <c r="R11" s="3">
        <v>6.1817436488165796E-4</v>
      </c>
      <c r="S11" s="3">
        <v>8.7748429688982693E-2</v>
      </c>
      <c r="T11" s="3">
        <v>5.5705669508102497E-2</v>
      </c>
      <c r="U11" s="3">
        <v>0.144072273561967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94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0.37816116222324297</v>
      </c>
      <c r="G12" s="3">
        <v>16.265256332579</v>
      </c>
      <c r="H12" s="3">
        <v>1.6084263148820901</v>
      </c>
      <c r="I12" s="3">
        <v>18.251843809684299</v>
      </c>
      <c r="J12" s="3">
        <v>6.54218810646211E-3</v>
      </c>
      <c r="K12" s="3">
        <v>0.10409764052850599</v>
      </c>
      <c r="L12" s="3">
        <v>0.51357052234185097</v>
      </c>
      <c r="M12" s="3">
        <v>0.62421035097681898</v>
      </c>
      <c r="N12" s="3">
        <v>6.1262108280165399E-3</v>
      </c>
      <c r="O12" s="3">
        <v>4.3916192097963297E-2</v>
      </c>
      <c r="P12" s="3">
        <v>0.47528997604765799</v>
      </c>
      <c r="Q12" s="3">
        <v>0.52533237897363805</v>
      </c>
      <c r="R12" s="3">
        <v>4.1597727844556803E-4</v>
      </c>
      <c r="S12" s="3">
        <v>6.0181448430542302E-2</v>
      </c>
      <c r="T12" s="3">
        <v>3.82805462941938E-2</v>
      </c>
      <c r="U12" s="3">
        <v>9.8877972003181602E-2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94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0.25562203288812702</v>
      </c>
      <c r="G13" s="3">
        <v>11.138440636766401</v>
      </c>
      <c r="H13" s="3">
        <v>1.1029805599079101</v>
      </c>
      <c r="I13" s="3">
        <v>12.497043229562401</v>
      </c>
      <c r="J13" s="3">
        <v>4.42226116896459E-3</v>
      </c>
      <c r="K13" s="3">
        <v>7.1286020075304796E-2</v>
      </c>
      <c r="L13" s="3">
        <v>0.35218169277859701</v>
      </c>
      <c r="M13" s="3">
        <v>0.42788997402286599</v>
      </c>
      <c r="N13" s="3">
        <v>4.1410769327876497E-3</v>
      </c>
      <c r="O13" s="3">
        <v>3.00737897192692E-2</v>
      </c>
      <c r="P13" s="3">
        <v>0.32593075545278799</v>
      </c>
      <c r="Q13" s="3">
        <v>0.36014562210484502</v>
      </c>
      <c r="R13" s="3">
        <v>2.8118423617693898E-4</v>
      </c>
      <c r="S13" s="3">
        <v>4.1212230356035599E-2</v>
      </c>
      <c r="T13" s="3">
        <v>2.6250937325808299E-2</v>
      </c>
      <c r="U13" s="3">
        <v>6.7744351918020904E-2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94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0.17333074962919401</v>
      </c>
      <c r="G14" s="3">
        <v>7.6197788312495396</v>
      </c>
      <c r="H14" s="3">
        <v>0.75528086899935798</v>
      </c>
      <c r="I14" s="3">
        <v>8.5483904498781005</v>
      </c>
      <c r="J14" s="3">
        <v>2.9986219685850602E-3</v>
      </c>
      <c r="K14" s="3">
        <v>4.8766584519997103E-2</v>
      </c>
      <c r="L14" s="3">
        <v>0.24116118147149501</v>
      </c>
      <c r="M14" s="3">
        <v>0.29292638796007697</v>
      </c>
      <c r="N14" s="3">
        <v>2.8079581439929501E-3</v>
      </c>
      <c r="O14" s="3">
        <v>2.0573402844373801E-2</v>
      </c>
      <c r="P14" s="3">
        <v>0.22318549678930999</v>
      </c>
      <c r="Q14" s="3">
        <v>0.24656685777767701</v>
      </c>
      <c r="R14" s="3">
        <v>1.9066382459211401E-4</v>
      </c>
      <c r="S14" s="3">
        <v>2.8193181675623302E-2</v>
      </c>
      <c r="T14" s="3">
        <v>1.79756846821847E-2</v>
      </c>
      <c r="U14" s="3">
        <v>4.6359530182400098E-2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95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51.036866058136098</v>
      </c>
      <c r="G2" s="3">
        <v>525.743738123875</v>
      </c>
      <c r="H2" s="3">
        <v>56.561206342469703</v>
      </c>
      <c r="I2" s="3">
        <v>633.34181052448105</v>
      </c>
      <c r="J2" s="3">
        <v>0.88293778280575497</v>
      </c>
      <c r="K2" s="3">
        <v>3.3647599239927999</v>
      </c>
      <c r="L2" s="3">
        <v>18.059993185150599</v>
      </c>
      <c r="M2" s="3">
        <v>22.3076908919491</v>
      </c>
      <c r="N2" s="3">
        <v>0.82679723014180495</v>
      </c>
      <c r="O2" s="3">
        <v>1.4195080929344599</v>
      </c>
      <c r="P2" s="3">
        <v>16.713836474199798</v>
      </c>
      <c r="Q2" s="3">
        <v>18.960141797276101</v>
      </c>
      <c r="R2" s="3">
        <v>5.6140552663949697E-2</v>
      </c>
      <c r="S2" s="3">
        <v>1.94525183105834</v>
      </c>
      <c r="T2" s="3">
        <v>1.3461567109507799</v>
      </c>
      <c r="U2" s="3">
        <v>3.3475490946730702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95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36.658026774264798</v>
      </c>
      <c r="G3" s="3">
        <v>543.52340099649496</v>
      </c>
      <c r="H3" s="3">
        <v>59.927425915777398</v>
      </c>
      <c r="I3" s="3">
        <v>640.10885368653805</v>
      </c>
      <c r="J3" s="3">
        <v>0.63418386319478204</v>
      </c>
      <c r="K3" s="3">
        <v>3.47854976637757</v>
      </c>
      <c r="L3" s="3">
        <v>19.134827094907699</v>
      </c>
      <c r="M3" s="3">
        <v>23.247560724480099</v>
      </c>
      <c r="N3" s="3">
        <v>0.59386003374309004</v>
      </c>
      <c r="O3" s="3">
        <v>1.4675131826905401</v>
      </c>
      <c r="P3" s="3">
        <v>17.708554358112199</v>
      </c>
      <c r="Q3" s="3">
        <v>19.7699275745459</v>
      </c>
      <c r="R3" s="3">
        <v>4.0323829451691301E-2</v>
      </c>
      <c r="S3" s="3">
        <v>2.0110365836870301</v>
      </c>
      <c r="T3" s="3">
        <v>1.4262727367954999</v>
      </c>
      <c r="U3" s="3">
        <v>3.4776331499342299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95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20.845526520936499</v>
      </c>
      <c r="G4" s="3">
        <v>440.03668262421002</v>
      </c>
      <c r="H4" s="3">
        <v>49.686452026666302</v>
      </c>
      <c r="I4" s="3">
        <v>510.56866117181301</v>
      </c>
      <c r="J4" s="3">
        <v>0.36062760881220102</v>
      </c>
      <c r="K4" s="3">
        <v>2.81623476879495</v>
      </c>
      <c r="L4" s="3">
        <v>15.8648841321146</v>
      </c>
      <c r="M4" s="3">
        <v>19.041746509721701</v>
      </c>
      <c r="N4" s="3">
        <v>0.33769752963917099</v>
      </c>
      <c r="O4" s="3">
        <v>1.18809904308537</v>
      </c>
      <c r="P4" s="3">
        <v>14.682346573879901</v>
      </c>
      <c r="Q4" s="3">
        <v>16.208143146604399</v>
      </c>
      <c r="R4" s="3">
        <v>2.29300791730301E-2</v>
      </c>
      <c r="S4" s="3">
        <v>1.6281357257095801</v>
      </c>
      <c r="T4" s="3">
        <v>1.18253755823466</v>
      </c>
      <c r="U4" s="3">
        <v>2.8336033631172701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95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11.855703758438001</v>
      </c>
      <c r="G5" s="3">
        <v>336.39083300490398</v>
      </c>
      <c r="H5" s="3">
        <v>38.7628408754899</v>
      </c>
      <c r="I5" s="3">
        <v>387.00937763883201</v>
      </c>
      <c r="J5" s="3">
        <v>0.20510367502097801</v>
      </c>
      <c r="K5" s="3">
        <v>2.1529013312313898</v>
      </c>
      <c r="L5" s="3">
        <v>12.376975091543899</v>
      </c>
      <c r="M5" s="3">
        <v>14.734980097796299</v>
      </c>
      <c r="N5" s="3">
        <v>0.19206240088669599</v>
      </c>
      <c r="O5" s="3">
        <v>0.90825524911324096</v>
      </c>
      <c r="P5" s="3">
        <v>11.454419478707299</v>
      </c>
      <c r="Q5" s="3">
        <v>12.554737128707201</v>
      </c>
      <c r="R5" s="3">
        <v>1.3041274134281799E-2</v>
      </c>
      <c r="S5" s="3">
        <v>1.24464608211815</v>
      </c>
      <c r="T5" s="3">
        <v>0.92255561283665999</v>
      </c>
      <c r="U5" s="3">
        <v>2.1802429690890901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95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6.9069443520166196</v>
      </c>
      <c r="G6" s="3">
        <v>247.78054005514301</v>
      </c>
      <c r="H6" s="3">
        <v>29.032565964885801</v>
      </c>
      <c r="I6" s="3">
        <v>283.72005037204502</v>
      </c>
      <c r="J6" s="3">
        <v>0.119490137289888</v>
      </c>
      <c r="K6" s="3">
        <v>1.58579545635291</v>
      </c>
      <c r="L6" s="3">
        <v>9.2700983125880505</v>
      </c>
      <c r="M6" s="3">
        <v>10.9753839062308</v>
      </c>
      <c r="N6" s="3">
        <v>0.111892498502669</v>
      </c>
      <c r="O6" s="3">
        <v>0.66900745814888596</v>
      </c>
      <c r="P6" s="3">
        <v>8.5791232426237602</v>
      </c>
      <c r="Q6" s="3">
        <v>9.3600231992753198</v>
      </c>
      <c r="R6" s="3">
        <v>7.5976387872182796E-3</v>
      </c>
      <c r="S6" s="3">
        <v>0.91678799820402901</v>
      </c>
      <c r="T6" s="3">
        <v>0.69097506996428304</v>
      </c>
      <c r="U6" s="3">
        <v>1.61536070695553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95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4.1602485301888299</v>
      </c>
      <c r="G7" s="3">
        <v>178.20960825477499</v>
      </c>
      <c r="H7" s="3">
        <v>21.160372001796901</v>
      </c>
      <c r="I7" s="3">
        <v>203.530228786761</v>
      </c>
      <c r="J7" s="3">
        <v>7.1972299572266807E-2</v>
      </c>
      <c r="K7" s="3">
        <v>1.1405414928305599</v>
      </c>
      <c r="L7" s="3">
        <v>6.7565067801737602</v>
      </c>
      <c r="M7" s="3">
        <v>7.9690205725765901</v>
      </c>
      <c r="N7" s="3">
        <v>6.7396026189059099E-2</v>
      </c>
      <c r="O7" s="3">
        <v>0.481165942287893</v>
      </c>
      <c r="P7" s="3">
        <v>6.2528899265309903</v>
      </c>
      <c r="Q7" s="3">
        <v>6.8014518950079497</v>
      </c>
      <c r="R7" s="3">
        <v>4.5762733832077204E-3</v>
      </c>
      <c r="S7" s="3">
        <v>0.65937555054266805</v>
      </c>
      <c r="T7" s="3">
        <v>0.50361685364276698</v>
      </c>
      <c r="U7" s="3">
        <v>1.16756867756864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95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2.59038549254144</v>
      </c>
      <c r="G8" s="3">
        <v>126.222476270063</v>
      </c>
      <c r="H8" s="3">
        <v>15.1430932429978</v>
      </c>
      <c r="I8" s="3">
        <v>143.95595500560299</v>
      </c>
      <c r="J8" s="3">
        <v>4.4813669020966999E-2</v>
      </c>
      <c r="K8" s="3">
        <v>0.80782384812840502</v>
      </c>
      <c r="L8" s="3">
        <v>4.8351896724892001</v>
      </c>
      <c r="M8" s="3">
        <v>5.6878271896385701</v>
      </c>
      <c r="N8" s="3">
        <v>4.1964244979171401E-2</v>
      </c>
      <c r="O8" s="3">
        <v>0.34080068592917101</v>
      </c>
      <c r="P8" s="3">
        <v>4.4747840533058501</v>
      </c>
      <c r="Q8" s="3">
        <v>4.8575489842141897</v>
      </c>
      <c r="R8" s="3">
        <v>2.8494240417955901E-3</v>
      </c>
      <c r="S8" s="3">
        <v>0.46702316219923401</v>
      </c>
      <c r="T8" s="3">
        <v>0.36040561918334801</v>
      </c>
      <c r="U8" s="3">
        <v>0.83027820542437702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95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1.65907619313887</v>
      </c>
      <c r="G9" s="3">
        <v>88.519881186540601</v>
      </c>
      <c r="H9" s="3">
        <v>10.703621425721</v>
      </c>
      <c r="I9" s="3">
        <v>100.8825788054</v>
      </c>
      <c r="J9" s="3">
        <v>2.87020181413025E-2</v>
      </c>
      <c r="K9" s="3">
        <v>0.56652723959385998</v>
      </c>
      <c r="L9" s="3">
        <v>3.4176663212327001</v>
      </c>
      <c r="M9" s="3">
        <v>4.0128955789678704</v>
      </c>
      <c r="N9" s="3">
        <v>2.6877034328849699E-2</v>
      </c>
      <c r="O9" s="3">
        <v>0.23900367920366</v>
      </c>
      <c r="P9" s="3">
        <v>3.1629201313005399</v>
      </c>
      <c r="Q9" s="3">
        <v>3.42880084483305</v>
      </c>
      <c r="R9" s="3">
        <v>1.8249838124527601E-3</v>
      </c>
      <c r="S9" s="3">
        <v>0.32752356039019997</v>
      </c>
      <c r="T9" s="3">
        <v>0.25474618993215897</v>
      </c>
      <c r="U9" s="3">
        <v>0.58409473413481205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95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1.0860296981316999</v>
      </c>
      <c r="G10" s="3">
        <v>61.6804861350019</v>
      </c>
      <c r="H10" s="3">
        <v>7.5021810857406299</v>
      </c>
      <c r="I10" s="3">
        <v>70.268696918874198</v>
      </c>
      <c r="J10" s="3">
        <v>1.8788313777678499E-2</v>
      </c>
      <c r="K10" s="3">
        <v>0.39475511126401203</v>
      </c>
      <c r="L10" s="3">
        <v>2.3954464206769801</v>
      </c>
      <c r="M10" s="3">
        <v>2.8089898457186702</v>
      </c>
      <c r="N10" s="3">
        <v>1.7593681109733601E-2</v>
      </c>
      <c r="O10" s="3">
        <v>0.16653731256450499</v>
      </c>
      <c r="P10" s="3">
        <v>2.2168945108363598</v>
      </c>
      <c r="Q10" s="3">
        <v>2.4010255045105899</v>
      </c>
      <c r="R10" s="3">
        <v>1.1946326679448699E-3</v>
      </c>
      <c r="S10" s="3">
        <v>0.22821779869950701</v>
      </c>
      <c r="T10" s="3">
        <v>0.17855190984062699</v>
      </c>
      <c r="U10" s="3">
        <v>0.40796434120807901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95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0.72227571610248498</v>
      </c>
      <c r="G11" s="3">
        <v>42.797994214310897</v>
      </c>
      <c r="H11" s="3">
        <v>5.2280630229487697</v>
      </c>
      <c r="I11" s="3">
        <v>48.748332953362201</v>
      </c>
      <c r="J11" s="3">
        <v>1.2495369888573001E-2</v>
      </c>
      <c r="K11" s="3">
        <v>0.27390716297159001</v>
      </c>
      <c r="L11" s="3">
        <v>1.6693205232275401</v>
      </c>
      <c r="M11" s="3">
        <v>1.9557230560877099</v>
      </c>
      <c r="N11" s="3">
        <v>1.17008666008603E-2</v>
      </c>
      <c r="O11" s="3">
        <v>0.115554584378639</v>
      </c>
      <c r="P11" s="3">
        <v>1.54489262328136</v>
      </c>
      <c r="Q11" s="3">
        <v>1.6721480742608601</v>
      </c>
      <c r="R11" s="3">
        <v>7.9450328771273396E-4</v>
      </c>
      <c r="S11" s="3">
        <v>0.15835257859294999</v>
      </c>
      <c r="T11" s="3">
        <v>0.124427899946181</v>
      </c>
      <c r="U11" s="3">
        <v>0.28357498182684399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95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0.485710511049814</v>
      </c>
      <c r="G12" s="3">
        <v>29.613673152277499</v>
      </c>
      <c r="H12" s="3">
        <v>3.6289043072001501</v>
      </c>
      <c r="I12" s="3">
        <v>33.728287970527397</v>
      </c>
      <c r="J12" s="3">
        <v>8.4027918411617893E-3</v>
      </c>
      <c r="K12" s="3">
        <v>0.189527508174576</v>
      </c>
      <c r="L12" s="3">
        <v>1.1587091452890099</v>
      </c>
      <c r="M12" s="3">
        <v>1.3566394453047499</v>
      </c>
      <c r="N12" s="3">
        <v>7.8685102790069898E-3</v>
      </c>
      <c r="O12" s="3">
        <v>7.9956917511149098E-2</v>
      </c>
      <c r="P12" s="3">
        <v>1.0723412227776401</v>
      </c>
      <c r="Q12" s="3">
        <v>1.1601666505678001</v>
      </c>
      <c r="R12" s="3">
        <v>5.3428156215479597E-4</v>
      </c>
      <c r="S12" s="3">
        <v>0.109570590663427</v>
      </c>
      <c r="T12" s="3">
        <v>8.6367922511363604E-2</v>
      </c>
      <c r="U12" s="3">
        <v>0.19647279473694501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95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0.32910667316537701</v>
      </c>
      <c r="G13" s="3">
        <v>20.453198497647701</v>
      </c>
      <c r="H13" s="3">
        <v>2.5120484037265398</v>
      </c>
      <c r="I13" s="3">
        <v>23.294353574539599</v>
      </c>
      <c r="J13" s="3">
        <v>5.69354544576103E-3</v>
      </c>
      <c r="K13" s="3">
        <v>0.13090047038494501</v>
      </c>
      <c r="L13" s="3">
        <v>0.80209705530988296</v>
      </c>
      <c r="M13" s="3">
        <v>0.93869107114059003</v>
      </c>
      <c r="N13" s="3">
        <v>5.3315281052791104E-3</v>
      </c>
      <c r="O13" s="3">
        <v>5.5223635943648902E-2</v>
      </c>
      <c r="P13" s="3">
        <v>0.74231030330119196</v>
      </c>
      <c r="Q13" s="3">
        <v>0.80286546735011999</v>
      </c>
      <c r="R13" s="3">
        <v>3.6201734048191497E-4</v>
      </c>
      <c r="S13" s="3">
        <v>7.5676834441296595E-2</v>
      </c>
      <c r="T13" s="3">
        <v>5.9786752008691602E-2</v>
      </c>
      <c r="U13" s="3">
        <v>0.13582560379047001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95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0.224133580201722</v>
      </c>
      <c r="G14" s="3">
        <v>14.1090298558575</v>
      </c>
      <c r="H14" s="3">
        <v>1.73566645538067</v>
      </c>
      <c r="I14" s="3">
        <v>16.068829891439901</v>
      </c>
      <c r="J14" s="3">
        <v>3.87751093748979E-3</v>
      </c>
      <c r="K14" s="3">
        <v>9.0297791077487796E-2</v>
      </c>
      <c r="L14" s="3">
        <v>0.55419829920304797</v>
      </c>
      <c r="M14" s="3">
        <v>0.64837360121802501</v>
      </c>
      <c r="N14" s="3">
        <v>3.6309639992678998E-3</v>
      </c>
      <c r="O14" s="3">
        <v>3.8094380610815201E-2</v>
      </c>
      <c r="P14" s="3">
        <v>0.51288943756498795</v>
      </c>
      <c r="Q14" s="3">
        <v>0.55461478217507099</v>
      </c>
      <c r="R14" s="3">
        <v>2.46546938221894E-4</v>
      </c>
      <c r="S14" s="3">
        <v>5.2203410466672602E-2</v>
      </c>
      <c r="T14" s="3">
        <v>4.1308861638059899E-2</v>
      </c>
      <c r="U14" s="3">
        <v>9.3758819042954397E-2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6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96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360.04053440191302</v>
      </c>
      <c r="G2" s="3">
        <v>4137.5468749435504</v>
      </c>
      <c r="H2" s="3">
        <v>343.23232175277298</v>
      </c>
      <c r="I2" s="3">
        <v>4840.8197310982396</v>
      </c>
      <c r="J2" s="3">
        <v>6.2287012451530996</v>
      </c>
      <c r="K2" s="3">
        <v>26.480299999638699</v>
      </c>
      <c r="L2" s="3">
        <v>109.594080335661</v>
      </c>
      <c r="M2" s="3">
        <v>142.30308158045199</v>
      </c>
      <c r="N2" s="3">
        <v>5.8326566573109897</v>
      </c>
      <c r="O2" s="3">
        <v>11.1713765623476</v>
      </c>
      <c r="P2" s="3">
        <v>101.425151077945</v>
      </c>
      <c r="Q2" s="3">
        <v>118.429184297603</v>
      </c>
      <c r="R2" s="3">
        <v>0.396044587842104</v>
      </c>
      <c r="S2" s="3">
        <v>15.308923437291201</v>
      </c>
      <c r="T2" s="3">
        <v>8.1689292577160106</v>
      </c>
      <c r="U2" s="3">
        <v>23.873897282849299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96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341.51346260693799</v>
      </c>
      <c r="G3" s="3">
        <v>6350.5280314259398</v>
      </c>
      <c r="H3" s="3">
        <v>431.68647324774901</v>
      </c>
      <c r="I3" s="3">
        <v>7123.7279672806299</v>
      </c>
      <c r="J3" s="3">
        <v>5.9081829031000304</v>
      </c>
      <c r="K3" s="3">
        <v>40.643379401125998</v>
      </c>
      <c r="L3" s="3">
        <v>137.837490908006</v>
      </c>
      <c r="M3" s="3">
        <v>184.389053212232</v>
      </c>
      <c r="N3" s="3">
        <v>5.5325180942323904</v>
      </c>
      <c r="O3" s="3">
        <v>17.146425684850001</v>
      </c>
      <c r="P3" s="3">
        <v>127.56335284471</v>
      </c>
      <c r="Q3" s="3">
        <v>150.24229662379199</v>
      </c>
      <c r="R3" s="3">
        <v>0.37566480886763198</v>
      </c>
      <c r="S3" s="3">
        <v>23.496953716276</v>
      </c>
      <c r="T3" s="3">
        <v>10.2741380632964</v>
      </c>
      <c r="U3" s="3">
        <v>34.146756588439999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96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267.38216344422898</v>
      </c>
      <c r="G4" s="3">
        <v>6931.9962241027197</v>
      </c>
      <c r="H4" s="3">
        <v>469.21195142591603</v>
      </c>
      <c r="I4" s="3">
        <v>7668.5903389728601</v>
      </c>
      <c r="J4" s="3">
        <v>4.6257114275851698</v>
      </c>
      <c r="K4" s="3">
        <v>44.364775834257401</v>
      </c>
      <c r="L4" s="3">
        <v>149.81937609029501</v>
      </c>
      <c r="M4" s="3">
        <v>198.809863352137</v>
      </c>
      <c r="N4" s="3">
        <v>4.3315910477965103</v>
      </c>
      <c r="O4" s="3">
        <v>18.716389805077299</v>
      </c>
      <c r="P4" s="3">
        <v>138.65213164635799</v>
      </c>
      <c r="Q4" s="3">
        <v>161.70011249923201</v>
      </c>
      <c r="R4" s="3">
        <v>0.29412037978865202</v>
      </c>
      <c r="S4" s="3">
        <v>25.648386029180099</v>
      </c>
      <c r="T4" s="3">
        <v>11.1672444439368</v>
      </c>
      <c r="U4" s="3">
        <v>37.109750852905499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96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203.858584924735</v>
      </c>
      <c r="G5" s="3">
        <v>6700.2558141059999</v>
      </c>
      <c r="H5" s="3">
        <v>483.31357309334999</v>
      </c>
      <c r="I5" s="3">
        <v>7387.42797212408</v>
      </c>
      <c r="J5" s="3">
        <v>3.5267535191979098</v>
      </c>
      <c r="K5" s="3">
        <v>42.881637210278399</v>
      </c>
      <c r="L5" s="3">
        <v>154.32202388870701</v>
      </c>
      <c r="M5" s="3">
        <v>200.730414618183</v>
      </c>
      <c r="N5" s="3">
        <v>3.3025090757807001</v>
      </c>
      <c r="O5" s="3">
        <v>18.090690698086199</v>
      </c>
      <c r="P5" s="3">
        <v>142.81916084908499</v>
      </c>
      <c r="Q5" s="3">
        <v>164.21236062295199</v>
      </c>
      <c r="R5" s="3">
        <v>0.22424444341720801</v>
      </c>
      <c r="S5" s="3">
        <v>24.7909465121922</v>
      </c>
      <c r="T5" s="3">
        <v>11.502863039621699</v>
      </c>
      <c r="U5" s="3">
        <v>36.518053995231099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96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151.037751400037</v>
      </c>
      <c r="G6" s="3">
        <v>5916.9359000636296</v>
      </c>
      <c r="H6" s="3">
        <v>463.77179225809198</v>
      </c>
      <c r="I6" s="3">
        <v>6531.7454437217602</v>
      </c>
      <c r="J6" s="3">
        <v>2.61295309922063</v>
      </c>
      <c r="K6" s="3">
        <v>37.868389760407197</v>
      </c>
      <c r="L6" s="3">
        <v>148.08233326800899</v>
      </c>
      <c r="M6" s="3">
        <v>188.563676127637</v>
      </c>
      <c r="N6" s="3">
        <v>2.4468115726805899</v>
      </c>
      <c r="O6" s="3">
        <v>15.975726930171801</v>
      </c>
      <c r="P6" s="3">
        <v>137.04456461226599</v>
      </c>
      <c r="Q6" s="3">
        <v>155.46710311511899</v>
      </c>
      <c r="R6" s="3">
        <v>0.16614152654004</v>
      </c>
      <c r="S6" s="3">
        <v>21.892662830235398</v>
      </c>
      <c r="T6" s="3">
        <v>11.0377686557426</v>
      </c>
      <c r="U6" s="3">
        <v>33.0965730125181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96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109.081793823372</v>
      </c>
      <c r="G7" s="3">
        <v>4871.8504578164502</v>
      </c>
      <c r="H7" s="3">
        <v>415.73998620080999</v>
      </c>
      <c r="I7" s="3">
        <v>5396.6722378406303</v>
      </c>
      <c r="J7" s="3">
        <v>1.88711503314434</v>
      </c>
      <c r="K7" s="3">
        <v>31.179842930025298</v>
      </c>
      <c r="L7" s="3">
        <v>132.745777593919</v>
      </c>
      <c r="M7" s="3">
        <v>165.81273555708799</v>
      </c>
      <c r="N7" s="3">
        <v>1.7671250599386299</v>
      </c>
      <c r="O7" s="3">
        <v>13.153996236104399</v>
      </c>
      <c r="P7" s="3">
        <v>122.85116592233901</v>
      </c>
      <c r="Q7" s="3">
        <v>137.77228721838199</v>
      </c>
      <c r="R7" s="3">
        <v>0.11998997320570901</v>
      </c>
      <c r="S7" s="3">
        <v>18.025846693920901</v>
      </c>
      <c r="T7" s="3">
        <v>9.8946116715792805</v>
      </c>
      <c r="U7" s="3">
        <v>28.0404483387059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96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77.223537468663906</v>
      </c>
      <c r="G8" s="3">
        <v>3803.74243237172</v>
      </c>
      <c r="H8" s="3">
        <v>351.14286725207302</v>
      </c>
      <c r="I8" s="3">
        <v>4232.1088370924599</v>
      </c>
      <c r="J8" s="3">
        <v>1.33596719820789</v>
      </c>
      <c r="K8" s="3">
        <v>24.343951567179001</v>
      </c>
      <c r="L8" s="3">
        <v>112.119917513587</v>
      </c>
      <c r="M8" s="3">
        <v>137.799836278974</v>
      </c>
      <c r="N8" s="3">
        <v>1.2510213069923599</v>
      </c>
      <c r="O8" s="3">
        <v>10.270104567403701</v>
      </c>
      <c r="P8" s="3">
        <v>103.762717272988</v>
      </c>
      <c r="Q8" s="3">
        <v>115.283843147384</v>
      </c>
      <c r="R8" s="3">
        <v>8.4945891215530298E-2</v>
      </c>
      <c r="S8" s="3">
        <v>14.0738469997754</v>
      </c>
      <c r="T8" s="3">
        <v>8.3572002405993295</v>
      </c>
      <c r="U8" s="3">
        <v>22.5159931315902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96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53.906627514725002</v>
      </c>
      <c r="G9" s="3">
        <v>2855.6330872449598</v>
      </c>
      <c r="H9" s="3">
        <v>282.22971401594702</v>
      </c>
      <c r="I9" s="3">
        <v>3191.7694287756399</v>
      </c>
      <c r="J9" s="3">
        <v>0.93258465600474305</v>
      </c>
      <c r="K9" s="3">
        <v>18.276051758367799</v>
      </c>
      <c r="L9" s="3">
        <v>90.115947685291999</v>
      </c>
      <c r="M9" s="3">
        <v>109.324584099665</v>
      </c>
      <c r="N9" s="3">
        <v>0.87328736573854604</v>
      </c>
      <c r="O9" s="3">
        <v>7.7102093355614096</v>
      </c>
      <c r="P9" s="3">
        <v>83.398880491712404</v>
      </c>
      <c r="Q9" s="3">
        <v>91.982377193012397</v>
      </c>
      <c r="R9" s="3">
        <v>5.9297290266197601E-2</v>
      </c>
      <c r="S9" s="3">
        <v>10.5658424228064</v>
      </c>
      <c r="T9" s="3">
        <v>6.7170671935795498</v>
      </c>
      <c r="U9" s="3">
        <v>17.342206906652098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96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37.2899628383635</v>
      </c>
      <c r="G10" s="3">
        <v>2084.2133590866802</v>
      </c>
      <c r="H10" s="3">
        <v>217.96027453379699</v>
      </c>
      <c r="I10" s="3">
        <v>2339.4635964588401</v>
      </c>
      <c r="J10" s="3">
        <v>0.64511635710368898</v>
      </c>
      <c r="K10" s="3">
        <v>13.3389654981547</v>
      </c>
      <c r="L10" s="3">
        <v>69.594715658641505</v>
      </c>
      <c r="M10" s="3">
        <v>83.5787975138999</v>
      </c>
      <c r="N10" s="3">
        <v>0.60409739798148898</v>
      </c>
      <c r="O10" s="3">
        <v>5.62737606953403</v>
      </c>
      <c r="P10" s="3">
        <v>64.407261124737104</v>
      </c>
      <c r="Q10" s="3">
        <v>70.638734592252604</v>
      </c>
      <c r="R10" s="3">
        <v>4.1018959122199897E-2</v>
      </c>
      <c r="S10" s="3">
        <v>7.7115894286207096</v>
      </c>
      <c r="T10" s="3">
        <v>5.18745453390438</v>
      </c>
      <c r="U10" s="3">
        <v>12.9400629216473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96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25.655355356421701</v>
      </c>
      <c r="G11" s="3">
        <v>1491.1753006852</v>
      </c>
      <c r="H11" s="3">
        <v>163.13927443246499</v>
      </c>
      <c r="I11" s="3">
        <v>1679.96993047408</v>
      </c>
      <c r="J11" s="3">
        <v>0.44383764766609501</v>
      </c>
      <c r="K11" s="3">
        <v>9.5435219243852707</v>
      </c>
      <c r="L11" s="3">
        <v>52.090370326286099</v>
      </c>
      <c r="M11" s="3">
        <v>62.077729898337402</v>
      </c>
      <c r="N11" s="3">
        <v>0.41561675677403098</v>
      </c>
      <c r="O11" s="3">
        <v>4.0261733118500302</v>
      </c>
      <c r="P11" s="3">
        <v>48.207655594793401</v>
      </c>
      <c r="Q11" s="3">
        <v>52.649445663417502</v>
      </c>
      <c r="R11" s="3">
        <v>2.82208908920638E-2</v>
      </c>
      <c r="S11" s="3">
        <v>5.5173486125352298</v>
      </c>
      <c r="T11" s="3">
        <v>3.88271473149267</v>
      </c>
      <c r="U11" s="3">
        <v>9.4282842349199605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96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17.597095160281999</v>
      </c>
      <c r="G12" s="3">
        <v>1052.1570284848101</v>
      </c>
      <c r="H12" s="3">
        <v>119.210805166379</v>
      </c>
      <c r="I12" s="3">
        <v>1188.9649288114699</v>
      </c>
      <c r="J12" s="3">
        <v>0.304429746272878</v>
      </c>
      <c r="K12" s="3">
        <v>6.7338049823028001</v>
      </c>
      <c r="L12" s="3">
        <v>38.064010089624702</v>
      </c>
      <c r="M12" s="3">
        <v>45.102244818200397</v>
      </c>
      <c r="N12" s="3">
        <v>0.28507294159656799</v>
      </c>
      <c r="O12" s="3">
        <v>2.84082397690899</v>
      </c>
      <c r="P12" s="3">
        <v>35.226792926664899</v>
      </c>
      <c r="Q12" s="3">
        <v>38.352689845170502</v>
      </c>
      <c r="R12" s="3">
        <v>1.9356804676310201E-2</v>
      </c>
      <c r="S12" s="3">
        <v>3.8929810053938101</v>
      </c>
      <c r="T12" s="3">
        <v>2.83721716295981</v>
      </c>
      <c r="U12" s="3">
        <v>6.7495549730299302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96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12.050762224058801</v>
      </c>
      <c r="G13" s="3">
        <v>735.28816497888704</v>
      </c>
      <c r="H13" s="3">
        <v>85.550317441280697</v>
      </c>
      <c r="I13" s="3">
        <v>832.88924464422598</v>
      </c>
      <c r="J13" s="3">
        <v>0.20847818647621699</v>
      </c>
      <c r="K13" s="3">
        <v>4.7058442558648697</v>
      </c>
      <c r="L13" s="3">
        <v>27.316216359000901</v>
      </c>
      <c r="M13" s="3">
        <v>32.230538801342</v>
      </c>
      <c r="N13" s="3">
        <v>0.195222348029753</v>
      </c>
      <c r="O13" s="3">
        <v>1.9852780454429899</v>
      </c>
      <c r="P13" s="3">
        <v>25.2801188038984</v>
      </c>
      <c r="Q13" s="3">
        <v>27.460619197371201</v>
      </c>
      <c r="R13" s="3">
        <v>1.3255838446464699E-2</v>
      </c>
      <c r="S13" s="3">
        <v>2.7205662104218802</v>
      </c>
      <c r="T13" s="3">
        <v>2.0360975551024798</v>
      </c>
      <c r="U13" s="3">
        <v>4.7699196039708296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96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8.2463171064438807</v>
      </c>
      <c r="G14" s="3">
        <v>510.45815494034298</v>
      </c>
      <c r="H14" s="3">
        <v>60.5763301693164</v>
      </c>
      <c r="I14" s="3">
        <v>579.28080221610298</v>
      </c>
      <c r="J14" s="3">
        <v>0.142661285941479</v>
      </c>
      <c r="K14" s="3">
        <v>3.2669321916182001</v>
      </c>
      <c r="L14" s="3">
        <v>19.342022223062699</v>
      </c>
      <c r="M14" s="3">
        <v>22.751615700622398</v>
      </c>
      <c r="N14" s="3">
        <v>0.133590337124391</v>
      </c>
      <c r="O14" s="3">
        <v>1.3782370183389301</v>
      </c>
      <c r="P14" s="3">
        <v>17.900305565033001</v>
      </c>
      <c r="Q14" s="3">
        <v>19.412132920496301</v>
      </c>
      <c r="R14" s="3">
        <v>9.0709488170882709E-3</v>
      </c>
      <c r="S14" s="3">
        <v>1.8886951732792701</v>
      </c>
      <c r="T14" s="3">
        <v>1.44171665802973</v>
      </c>
      <c r="U14" s="3">
        <v>3.3394827801260898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9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97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528.55323156217605</v>
      </c>
      <c r="G2" s="3">
        <v>7682.6971244299502</v>
      </c>
      <c r="H2" s="3">
        <v>732.88642794544899</v>
      </c>
      <c r="I2" s="3">
        <v>8944.1367839375707</v>
      </c>
      <c r="J2" s="3">
        <v>9.1439709060256504</v>
      </c>
      <c r="K2" s="3">
        <v>49.169261596351703</v>
      </c>
      <c r="L2" s="3">
        <v>234.01063644298199</v>
      </c>
      <c r="M2" s="3">
        <v>292.32386894535898</v>
      </c>
      <c r="N2" s="3">
        <v>8.5625623513072604</v>
      </c>
      <c r="O2" s="3">
        <v>20.743282235960901</v>
      </c>
      <c r="P2" s="3">
        <v>216.56793945787999</v>
      </c>
      <c r="Q2" s="3">
        <v>245.873784045148</v>
      </c>
      <c r="R2" s="3">
        <v>0.58140855471839403</v>
      </c>
      <c r="S2" s="3">
        <v>28.425979360390802</v>
      </c>
      <c r="T2" s="3">
        <v>17.442696985101701</v>
      </c>
      <c r="U2" s="3">
        <v>46.450084900210904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97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469.08281997586897</v>
      </c>
      <c r="G3" s="3">
        <v>8795.5325211777908</v>
      </c>
      <c r="H3" s="3">
        <v>830.03954214653004</v>
      </c>
      <c r="I3" s="3">
        <v>10094.6548833002</v>
      </c>
      <c r="J3" s="3">
        <v>8.1151327855825404</v>
      </c>
      <c r="K3" s="3">
        <v>56.2914081355378</v>
      </c>
      <c r="L3" s="3">
        <v>265.031625807387</v>
      </c>
      <c r="M3" s="3">
        <v>329.43816672850699</v>
      </c>
      <c r="N3" s="3">
        <v>7.5991416836090897</v>
      </c>
      <c r="O3" s="3">
        <v>23.747937807180001</v>
      </c>
      <c r="P3" s="3">
        <v>245.27668470430001</v>
      </c>
      <c r="Q3" s="3">
        <v>276.623764195089</v>
      </c>
      <c r="R3" s="3">
        <v>0.51599110197345599</v>
      </c>
      <c r="S3" s="3">
        <v>32.543470328357799</v>
      </c>
      <c r="T3" s="3">
        <v>19.7549411030874</v>
      </c>
      <c r="U3" s="3">
        <v>52.814402533418701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97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338.14838695690798</v>
      </c>
      <c r="G4" s="3">
        <v>8871.8203273069903</v>
      </c>
      <c r="H4" s="3">
        <v>777.77834026064295</v>
      </c>
      <c r="I4" s="3">
        <v>9987.7470545245505</v>
      </c>
      <c r="J4" s="3">
        <v>5.8499670943545103</v>
      </c>
      <c r="K4" s="3">
        <v>56.779650094764797</v>
      </c>
      <c r="L4" s="3">
        <v>248.34462404522299</v>
      </c>
      <c r="M4" s="3">
        <v>310.97424123434303</v>
      </c>
      <c r="N4" s="3">
        <v>5.4780038687019204</v>
      </c>
      <c r="O4" s="3">
        <v>23.953914883728899</v>
      </c>
      <c r="P4" s="3">
        <v>229.83349954702001</v>
      </c>
      <c r="Q4" s="3">
        <v>259.26541829945103</v>
      </c>
      <c r="R4" s="3">
        <v>0.37196322565259898</v>
      </c>
      <c r="S4" s="3">
        <v>32.825735211035898</v>
      </c>
      <c r="T4" s="3">
        <v>18.511124498203301</v>
      </c>
      <c r="U4" s="3">
        <v>51.708822934891799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97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242.96891844460501</v>
      </c>
      <c r="G5" s="3">
        <v>7915.5085191029902</v>
      </c>
      <c r="H5" s="3">
        <v>714.24160726599905</v>
      </c>
      <c r="I5" s="3">
        <v>8872.7190448135898</v>
      </c>
      <c r="J5" s="3">
        <v>4.2033622890916602</v>
      </c>
      <c r="K5" s="3">
        <v>50.659254522259097</v>
      </c>
      <c r="L5" s="3">
        <v>228.05734520003401</v>
      </c>
      <c r="M5" s="3">
        <v>282.91996201138397</v>
      </c>
      <c r="N5" s="3">
        <v>3.9360964788025901</v>
      </c>
      <c r="O5" s="3">
        <v>21.371873001578098</v>
      </c>
      <c r="P5" s="3">
        <v>211.05839494710301</v>
      </c>
      <c r="Q5" s="3">
        <v>236.36636442748301</v>
      </c>
      <c r="R5" s="3">
        <v>0.26726581028906499</v>
      </c>
      <c r="S5" s="3">
        <v>29.287381520681102</v>
      </c>
      <c r="T5" s="3">
        <v>16.998950252930801</v>
      </c>
      <c r="U5" s="3">
        <v>46.553597583900903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97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173.86762449112899</v>
      </c>
      <c r="G6" s="3">
        <v>6577.1405213549497</v>
      </c>
      <c r="H6" s="3">
        <v>628.40607722095604</v>
      </c>
      <c r="I6" s="3">
        <v>7379.4142230670404</v>
      </c>
      <c r="J6" s="3">
        <v>3.0079099036965302</v>
      </c>
      <c r="K6" s="3">
        <v>42.093699336671698</v>
      </c>
      <c r="L6" s="3">
        <v>200.650060456651</v>
      </c>
      <c r="M6" s="3">
        <v>245.75166969701999</v>
      </c>
      <c r="N6" s="3">
        <v>2.8166555167562901</v>
      </c>
      <c r="O6" s="3">
        <v>17.758279407658399</v>
      </c>
      <c r="P6" s="3">
        <v>185.69399581879301</v>
      </c>
      <c r="Q6" s="3">
        <v>206.26893074320699</v>
      </c>
      <c r="R6" s="3">
        <v>0.19125438694024199</v>
      </c>
      <c r="S6" s="3">
        <v>24.335419929013302</v>
      </c>
      <c r="T6" s="3">
        <v>14.9560646378588</v>
      </c>
      <c r="U6" s="3">
        <v>39.482738953812301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97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123.729503170802</v>
      </c>
      <c r="G7" s="3">
        <v>5198.1972555483198</v>
      </c>
      <c r="H7" s="3">
        <v>527.63273271060098</v>
      </c>
      <c r="I7" s="3">
        <v>5849.5594914297299</v>
      </c>
      <c r="J7" s="3">
        <v>2.1405204048548798</v>
      </c>
      <c r="K7" s="3">
        <v>33.268462435509299</v>
      </c>
      <c r="L7" s="3">
        <v>168.47313155449501</v>
      </c>
      <c r="M7" s="3">
        <v>203.882114394859</v>
      </c>
      <c r="N7" s="3">
        <v>2.004417951367</v>
      </c>
      <c r="O7" s="3">
        <v>14.035132589980501</v>
      </c>
      <c r="P7" s="3">
        <v>155.915472515982</v>
      </c>
      <c r="Q7" s="3">
        <v>171.95502305733001</v>
      </c>
      <c r="R7" s="3">
        <v>0.136102453487882</v>
      </c>
      <c r="S7" s="3">
        <v>19.2333298455288</v>
      </c>
      <c r="T7" s="3">
        <v>12.5576590385123</v>
      </c>
      <c r="U7" s="3">
        <v>31.927091337528999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97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87.583683414354098</v>
      </c>
      <c r="G8" s="3">
        <v>3961.99143220305</v>
      </c>
      <c r="H8" s="3">
        <v>424.96591124007699</v>
      </c>
      <c r="I8" s="3">
        <v>4474.5410268574797</v>
      </c>
      <c r="J8" s="3">
        <v>1.51519772306833</v>
      </c>
      <c r="K8" s="3">
        <v>25.3567451660995</v>
      </c>
      <c r="L8" s="3">
        <v>135.69161545895599</v>
      </c>
      <c r="M8" s="3">
        <v>162.56355834812399</v>
      </c>
      <c r="N8" s="3">
        <v>1.41885567131254</v>
      </c>
      <c r="O8" s="3">
        <v>10.697376866948201</v>
      </c>
      <c r="P8" s="3">
        <v>125.577426771443</v>
      </c>
      <c r="Q8" s="3">
        <v>137.69365930970301</v>
      </c>
      <c r="R8" s="3">
        <v>9.6342051755789498E-2</v>
      </c>
      <c r="S8" s="3">
        <v>14.6593682991513</v>
      </c>
      <c r="T8" s="3">
        <v>10.114188687513799</v>
      </c>
      <c r="U8" s="3">
        <v>24.8698990384209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97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61.728219453214898</v>
      </c>
      <c r="G9" s="3">
        <v>2941.98865586394</v>
      </c>
      <c r="H9" s="3">
        <v>330.710666209463</v>
      </c>
      <c r="I9" s="3">
        <v>3334.4275415266202</v>
      </c>
      <c r="J9" s="3">
        <v>1.06789819654062</v>
      </c>
      <c r="K9" s="3">
        <v>18.8287273975292</v>
      </c>
      <c r="L9" s="3">
        <v>105.595915720682</v>
      </c>
      <c r="M9" s="3">
        <v>125.49254131475099</v>
      </c>
      <c r="N9" s="3">
        <v>0.99999715514208098</v>
      </c>
      <c r="O9" s="3">
        <v>7.9433693708326496</v>
      </c>
      <c r="P9" s="3">
        <v>97.725001864896399</v>
      </c>
      <c r="Q9" s="3">
        <v>106.668368390871</v>
      </c>
      <c r="R9" s="3">
        <v>6.7901041398536394E-2</v>
      </c>
      <c r="S9" s="3">
        <v>10.885358026696601</v>
      </c>
      <c r="T9" s="3">
        <v>7.8709138557852203</v>
      </c>
      <c r="U9" s="3">
        <v>18.824172923880401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97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43.363870247007803</v>
      </c>
      <c r="G10" s="3">
        <v>2144.35587817747</v>
      </c>
      <c r="H10" s="3">
        <v>250.419777195911</v>
      </c>
      <c r="I10" s="3">
        <v>2438.13952562039</v>
      </c>
      <c r="J10" s="3">
        <v>0.75019495527323399</v>
      </c>
      <c r="K10" s="3">
        <v>13.7238776203358</v>
      </c>
      <c r="L10" s="3">
        <v>79.959034858654405</v>
      </c>
      <c r="M10" s="3">
        <v>94.433107434263405</v>
      </c>
      <c r="N10" s="3">
        <v>0.70249469800152597</v>
      </c>
      <c r="O10" s="3">
        <v>5.7897608710791602</v>
      </c>
      <c r="P10" s="3">
        <v>73.999044161391694</v>
      </c>
      <c r="Q10" s="3">
        <v>80.491299730472406</v>
      </c>
      <c r="R10" s="3">
        <v>4.7700257271708499E-2</v>
      </c>
      <c r="S10" s="3">
        <v>7.9341167492566296</v>
      </c>
      <c r="T10" s="3">
        <v>5.9599906972626799</v>
      </c>
      <c r="U10" s="3">
        <v>13.941807703791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97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30.392772042333799</v>
      </c>
      <c r="G11" s="3">
        <v>1542.58572213567</v>
      </c>
      <c r="H11" s="3">
        <v>185.64182318361301</v>
      </c>
      <c r="I11" s="3">
        <v>1758.62031736162</v>
      </c>
      <c r="J11" s="3">
        <v>0.52579495633237405</v>
      </c>
      <c r="K11" s="3">
        <v>9.8725486216682903</v>
      </c>
      <c r="L11" s="3">
        <v>59.275434142527502</v>
      </c>
      <c r="M11" s="3">
        <v>69.673777720528193</v>
      </c>
      <c r="N11" s="3">
        <v>0.49236290708580699</v>
      </c>
      <c r="O11" s="3">
        <v>4.1649814497663096</v>
      </c>
      <c r="P11" s="3">
        <v>54.857158750757499</v>
      </c>
      <c r="Q11" s="3">
        <v>59.514503107609599</v>
      </c>
      <c r="R11" s="3">
        <v>3.3432049246567098E-2</v>
      </c>
      <c r="S11" s="3">
        <v>5.7075671719019798</v>
      </c>
      <c r="T11" s="3">
        <v>4.4182753917699804</v>
      </c>
      <c r="U11" s="3">
        <v>10.1592746129185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97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21.268144369914801</v>
      </c>
      <c r="G12" s="3">
        <v>1099.49504390623</v>
      </c>
      <c r="H12" s="3">
        <v>135.41439248266599</v>
      </c>
      <c r="I12" s="3">
        <v>1256.1775807588101</v>
      </c>
      <c r="J12" s="3">
        <v>0.36793889759952603</v>
      </c>
      <c r="K12" s="3">
        <v>7.0367682809998797</v>
      </c>
      <c r="L12" s="3">
        <v>43.237815519715198</v>
      </c>
      <c r="M12" s="3">
        <v>50.6425226983146</v>
      </c>
      <c r="N12" s="3">
        <v>0.34454393879261902</v>
      </c>
      <c r="O12" s="3">
        <v>2.9686366185468298</v>
      </c>
      <c r="P12" s="3">
        <v>40.014952978627697</v>
      </c>
      <c r="Q12" s="3">
        <v>43.328133535967197</v>
      </c>
      <c r="R12" s="3">
        <v>2.3394958806906299E-2</v>
      </c>
      <c r="S12" s="3">
        <v>4.0681316624530597</v>
      </c>
      <c r="T12" s="3">
        <v>3.2228625410874501</v>
      </c>
      <c r="U12" s="3">
        <v>7.3143891623474104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97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14.867364925565999</v>
      </c>
      <c r="G13" s="3">
        <v>778.62699720851299</v>
      </c>
      <c r="H13" s="3">
        <v>97.585615350150803</v>
      </c>
      <c r="I13" s="3">
        <v>891.07997748422997</v>
      </c>
      <c r="J13" s="3">
        <v>0.25720541321229201</v>
      </c>
      <c r="K13" s="3">
        <v>4.9832127821344798</v>
      </c>
      <c r="L13" s="3">
        <v>31.159086981303101</v>
      </c>
      <c r="M13" s="3">
        <v>36.399505176649903</v>
      </c>
      <c r="N13" s="3">
        <v>0.24085131179416899</v>
      </c>
      <c r="O13" s="3">
        <v>2.10229289246299</v>
      </c>
      <c r="P13" s="3">
        <v>28.8365493359696</v>
      </c>
      <c r="Q13" s="3">
        <v>31.179693540226701</v>
      </c>
      <c r="R13" s="3">
        <v>1.6354101418122598E-2</v>
      </c>
      <c r="S13" s="3">
        <v>2.8809198896715</v>
      </c>
      <c r="T13" s="3">
        <v>2.3225376453335902</v>
      </c>
      <c r="U13" s="3">
        <v>5.2198116364232101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97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10.3857879697384</v>
      </c>
      <c r="G14" s="3">
        <v>548.91204148276495</v>
      </c>
      <c r="H14" s="3">
        <v>69.694785235648794</v>
      </c>
      <c r="I14" s="3">
        <v>628.992614688152</v>
      </c>
      <c r="J14" s="3">
        <v>0.17967413187647399</v>
      </c>
      <c r="K14" s="3">
        <v>3.5130370654897001</v>
      </c>
      <c r="L14" s="3">
        <v>22.253544925742599</v>
      </c>
      <c r="M14" s="3">
        <v>25.9462561231088</v>
      </c>
      <c r="N14" s="3">
        <v>0.168249765109762</v>
      </c>
      <c r="O14" s="3">
        <v>1.4820625120034701</v>
      </c>
      <c r="P14" s="3">
        <v>20.594809037134201</v>
      </c>
      <c r="Q14" s="3">
        <v>22.245121314247399</v>
      </c>
      <c r="R14" s="3">
        <v>1.1424366766712201E-2</v>
      </c>
      <c r="S14" s="3">
        <v>2.0309745534862298</v>
      </c>
      <c r="T14" s="3">
        <v>1.65873588860844</v>
      </c>
      <c r="U14" s="3">
        <v>3.7011348088613798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3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98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29.224973225211698</v>
      </c>
      <c r="G2" s="3">
        <v>434.90132486902002</v>
      </c>
      <c r="H2" s="3">
        <v>46.405517875500699</v>
      </c>
      <c r="I2" s="3">
        <v>510.53181596973201</v>
      </c>
      <c r="J2" s="3">
        <v>0.50559203679616205</v>
      </c>
      <c r="K2" s="3">
        <v>2.7833684791617301</v>
      </c>
      <c r="L2" s="3">
        <v>14.8172818576474</v>
      </c>
      <c r="M2" s="3">
        <v>18.106242373605301</v>
      </c>
      <c r="N2" s="3">
        <v>0.47344456624842901</v>
      </c>
      <c r="O2" s="3">
        <v>1.1742335771463499</v>
      </c>
      <c r="P2" s="3">
        <v>13.7128305322105</v>
      </c>
      <c r="Q2" s="3">
        <v>15.3605086756052</v>
      </c>
      <c r="R2" s="3">
        <v>3.2147470547732801E-2</v>
      </c>
      <c r="S2" s="3">
        <v>1.60913490201537</v>
      </c>
      <c r="T2" s="3">
        <v>1.1044513254369199</v>
      </c>
      <c r="U2" s="3">
        <v>2.74573369800002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98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27.844253359328398</v>
      </c>
      <c r="G3" s="3">
        <v>452.87271047862203</v>
      </c>
      <c r="H3" s="3">
        <v>49.224093110036002</v>
      </c>
      <c r="I3" s="3">
        <v>529.941056947986</v>
      </c>
      <c r="J3" s="3">
        <v>0.48170558311638101</v>
      </c>
      <c r="K3" s="3">
        <v>2.8983853470631802</v>
      </c>
      <c r="L3" s="3">
        <v>15.717252930034499</v>
      </c>
      <c r="M3" s="3">
        <v>19.097343860214099</v>
      </c>
      <c r="N3" s="3">
        <v>0.45107690442111997</v>
      </c>
      <c r="O3" s="3">
        <v>1.22275631829228</v>
      </c>
      <c r="P3" s="3">
        <v>14.5457195140156</v>
      </c>
      <c r="Q3" s="3">
        <v>16.219552736729</v>
      </c>
      <c r="R3" s="3">
        <v>3.0628678695261199E-2</v>
      </c>
      <c r="S3" s="3">
        <v>1.6756290287708999</v>
      </c>
      <c r="T3" s="3">
        <v>1.17153341601886</v>
      </c>
      <c r="U3" s="3">
        <v>2.8777911234850202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98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22.330712523850401</v>
      </c>
      <c r="G4" s="3">
        <v>390.19233943130899</v>
      </c>
      <c r="H4" s="3">
        <v>43.230421742938901</v>
      </c>
      <c r="I4" s="3">
        <v>455.75347369809799</v>
      </c>
      <c r="J4" s="3">
        <v>0.38632132666261099</v>
      </c>
      <c r="K4" s="3">
        <v>2.4972309723603798</v>
      </c>
      <c r="L4" s="3">
        <v>13.8034736625204</v>
      </c>
      <c r="M4" s="3">
        <v>16.687025961543402</v>
      </c>
      <c r="N4" s="3">
        <v>0.36175754288637602</v>
      </c>
      <c r="O4" s="3">
        <v>1.05351931646453</v>
      </c>
      <c r="P4" s="3">
        <v>12.7745896250384</v>
      </c>
      <c r="Q4" s="3">
        <v>14.189866484389301</v>
      </c>
      <c r="R4" s="3">
        <v>2.4563783776235401E-2</v>
      </c>
      <c r="S4" s="3">
        <v>1.4437116558958401</v>
      </c>
      <c r="T4" s="3">
        <v>1.0288840374819399</v>
      </c>
      <c r="U4" s="3">
        <v>2.4971594771540202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98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17.856627793838399</v>
      </c>
      <c r="G5" s="3">
        <v>329.16537993073803</v>
      </c>
      <c r="H5" s="3">
        <v>37.114079368483502</v>
      </c>
      <c r="I5" s="3">
        <v>384.13608709305998</v>
      </c>
      <c r="J5" s="3">
        <v>0.308919660833404</v>
      </c>
      <c r="K5" s="3">
        <v>2.1066584315567201</v>
      </c>
      <c r="L5" s="3">
        <v>11.850525542356801</v>
      </c>
      <c r="M5" s="3">
        <v>14.2661036347469</v>
      </c>
      <c r="N5" s="3">
        <v>0.28927737026018202</v>
      </c>
      <c r="O5" s="3">
        <v>0.88874652581299196</v>
      </c>
      <c r="P5" s="3">
        <v>10.967210453386899</v>
      </c>
      <c r="Q5" s="3">
        <v>12.1452343494601</v>
      </c>
      <c r="R5" s="3">
        <v>1.9642290573222199E-2</v>
      </c>
      <c r="S5" s="3">
        <v>1.21791190574373</v>
      </c>
      <c r="T5" s="3">
        <v>0.88331508896990796</v>
      </c>
      <c r="U5" s="3">
        <v>2.1208692852868598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98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14.2337611386871</v>
      </c>
      <c r="G6" s="3">
        <v>273.22871413017202</v>
      </c>
      <c r="H6" s="3">
        <v>31.289544497210699</v>
      </c>
      <c r="I6" s="3">
        <v>318.752019766069</v>
      </c>
      <c r="J6" s="3">
        <v>0.246244067699287</v>
      </c>
      <c r="K6" s="3">
        <v>1.7486637704331001</v>
      </c>
      <c r="L6" s="3">
        <v>9.99075155795936</v>
      </c>
      <c r="M6" s="3">
        <v>11.9856593960917</v>
      </c>
      <c r="N6" s="3">
        <v>0.23058693044673201</v>
      </c>
      <c r="O6" s="3">
        <v>0.73771752815146296</v>
      </c>
      <c r="P6" s="3">
        <v>9.2460603989257493</v>
      </c>
      <c r="Q6" s="3">
        <v>10.214364857523901</v>
      </c>
      <c r="R6" s="3">
        <v>1.5657137252555801E-2</v>
      </c>
      <c r="S6" s="3">
        <v>1.01094624228163</v>
      </c>
      <c r="T6" s="3">
        <v>0.74469115903361305</v>
      </c>
      <c r="U6" s="3">
        <v>1.7712945385678001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98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11.311612968614501</v>
      </c>
      <c r="G7" s="3">
        <v>223.97388984803999</v>
      </c>
      <c r="H7" s="3">
        <v>25.995839147231798</v>
      </c>
      <c r="I7" s="3">
        <v>261.28134196388697</v>
      </c>
      <c r="J7" s="3">
        <v>0.19569090435703099</v>
      </c>
      <c r="K7" s="3">
        <v>1.43343289502746</v>
      </c>
      <c r="L7" s="3">
        <v>8.3004714397111208</v>
      </c>
      <c r="M7" s="3">
        <v>9.9295952390956099</v>
      </c>
      <c r="N7" s="3">
        <v>0.18324813009155499</v>
      </c>
      <c r="O7" s="3">
        <v>0.60472950258970903</v>
      </c>
      <c r="P7" s="3">
        <v>7.6817704680070102</v>
      </c>
      <c r="Q7" s="3">
        <v>8.4697481006882693</v>
      </c>
      <c r="R7" s="3">
        <v>1.2442774265476001E-2</v>
      </c>
      <c r="S7" s="3">
        <v>0.82870339243774904</v>
      </c>
      <c r="T7" s="3">
        <v>0.61870097170411797</v>
      </c>
      <c r="U7" s="3">
        <v>1.4598471384073399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98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8.9651534336608503</v>
      </c>
      <c r="G8" s="3">
        <v>181.81337466650601</v>
      </c>
      <c r="H8" s="3">
        <v>21.344119345463099</v>
      </c>
      <c r="I8" s="3">
        <v>212.12264744563001</v>
      </c>
      <c r="J8" s="3">
        <v>0.15509715440233299</v>
      </c>
      <c r="K8" s="3">
        <v>1.1636055978656401</v>
      </c>
      <c r="L8" s="3">
        <v>6.8151773070063504</v>
      </c>
      <c r="M8" s="3">
        <v>8.1338800592743308</v>
      </c>
      <c r="N8" s="3">
        <v>0.145235485625306</v>
      </c>
      <c r="O8" s="3">
        <v>0.49089611159956698</v>
      </c>
      <c r="P8" s="3">
        <v>6.3071872665843296</v>
      </c>
      <c r="Q8" s="3">
        <v>6.9433188638091998</v>
      </c>
      <c r="R8" s="3">
        <v>9.8616687770269398E-3</v>
      </c>
      <c r="S8" s="3">
        <v>0.67270948626607396</v>
      </c>
      <c r="T8" s="3">
        <v>0.50799004042202101</v>
      </c>
      <c r="U8" s="3">
        <v>1.1905611954651201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98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7.0891111634139898</v>
      </c>
      <c r="G9" s="3">
        <v>146.46508666800401</v>
      </c>
      <c r="H9" s="3">
        <v>17.3586599297251</v>
      </c>
      <c r="I9" s="3">
        <v>170.91285776114299</v>
      </c>
      <c r="J9" s="3">
        <v>0.122641623127062</v>
      </c>
      <c r="K9" s="3">
        <v>0.93737655467522496</v>
      </c>
      <c r="L9" s="3">
        <v>5.54262011556124</v>
      </c>
      <c r="M9" s="3">
        <v>6.6026382933635297</v>
      </c>
      <c r="N9" s="3">
        <v>0.11484360084730701</v>
      </c>
      <c r="O9" s="3">
        <v>0.395455734003611</v>
      </c>
      <c r="P9" s="3">
        <v>5.1294840092337797</v>
      </c>
      <c r="Q9" s="3">
        <v>5.6397833440846998</v>
      </c>
      <c r="R9" s="3">
        <v>7.7980222797553898E-3</v>
      </c>
      <c r="S9" s="3">
        <v>0.54192082067161396</v>
      </c>
      <c r="T9" s="3">
        <v>0.41313610632745901</v>
      </c>
      <c r="U9" s="3">
        <v>0.96285494927882798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98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5.5949722491591496</v>
      </c>
      <c r="G10" s="3">
        <v>117.284059194742</v>
      </c>
      <c r="H10" s="3">
        <v>14.0096442512798</v>
      </c>
      <c r="I10" s="3">
        <v>136.88867569518101</v>
      </c>
      <c r="J10" s="3">
        <v>9.6793019910453304E-2</v>
      </c>
      <c r="K10" s="3">
        <v>0.75061797884634995</v>
      </c>
      <c r="L10" s="3">
        <v>4.4732794094336299</v>
      </c>
      <c r="M10" s="3">
        <v>5.3206904081904298</v>
      </c>
      <c r="N10" s="3">
        <v>9.0638550436378307E-2</v>
      </c>
      <c r="O10" s="3">
        <v>0.31666695982580401</v>
      </c>
      <c r="P10" s="3">
        <v>4.1398498762531704</v>
      </c>
      <c r="Q10" s="3">
        <v>4.5471553865153496</v>
      </c>
      <c r="R10" s="3">
        <v>6.1544694740750701E-3</v>
      </c>
      <c r="S10" s="3">
        <v>0.433951019020546</v>
      </c>
      <c r="T10" s="3">
        <v>0.33342953318045798</v>
      </c>
      <c r="U10" s="3">
        <v>0.77353502167507904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98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4.4089100269044499</v>
      </c>
      <c r="G11" s="3">
        <v>93.476062680413307</v>
      </c>
      <c r="H11" s="3">
        <v>11.2375085122697</v>
      </c>
      <c r="I11" s="3">
        <v>109.122481219587</v>
      </c>
      <c r="J11" s="3">
        <v>7.6274143465446906E-2</v>
      </c>
      <c r="K11" s="3">
        <v>0.59824680115464501</v>
      </c>
      <c r="L11" s="3">
        <v>3.5881364679677299</v>
      </c>
      <c r="M11" s="3">
        <v>4.2626574125878198</v>
      </c>
      <c r="N11" s="3">
        <v>7.1424342435852106E-2</v>
      </c>
      <c r="O11" s="3">
        <v>0.25238536923711602</v>
      </c>
      <c r="P11" s="3">
        <v>3.3206837653757102</v>
      </c>
      <c r="Q11" s="3">
        <v>3.6444934770486799</v>
      </c>
      <c r="R11" s="3">
        <v>4.8498010295948898E-3</v>
      </c>
      <c r="S11" s="3">
        <v>0.34586143191752899</v>
      </c>
      <c r="T11" s="3">
        <v>0.26745270259201998</v>
      </c>
      <c r="U11" s="3">
        <v>0.61816393553914395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98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3.46996366378779</v>
      </c>
      <c r="G12" s="3">
        <v>74.226195120159403</v>
      </c>
      <c r="H12" s="3">
        <v>8.9697456530350408</v>
      </c>
      <c r="I12" s="3">
        <v>86.665904436982203</v>
      </c>
      <c r="J12" s="3">
        <v>6.0030371383528701E-2</v>
      </c>
      <c r="K12" s="3">
        <v>0.47504764876902</v>
      </c>
      <c r="L12" s="3">
        <v>2.8640397870140899</v>
      </c>
      <c r="M12" s="3">
        <v>3.3991178071666401</v>
      </c>
      <c r="N12" s="3">
        <v>5.6213411353362101E-2</v>
      </c>
      <c r="O12" s="3">
        <v>0.20041072682443001</v>
      </c>
      <c r="P12" s="3">
        <v>2.6505598404718498</v>
      </c>
      <c r="Q12" s="3">
        <v>2.9071839786496501</v>
      </c>
      <c r="R12" s="3">
        <v>3.8169600301665601E-3</v>
      </c>
      <c r="S12" s="3">
        <v>0.27463692194459</v>
      </c>
      <c r="T12" s="3">
        <v>0.21347994654223401</v>
      </c>
      <c r="U12" s="3">
        <v>0.49193382851699002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98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2.7282854342173102</v>
      </c>
      <c r="G13" s="3">
        <v>58.769744276297203</v>
      </c>
      <c r="H13" s="3">
        <v>7.1316540637263</v>
      </c>
      <c r="I13" s="3">
        <v>68.629683774240803</v>
      </c>
      <c r="J13" s="3">
        <v>4.7199338011959503E-2</v>
      </c>
      <c r="K13" s="3">
        <v>0.37612636336830202</v>
      </c>
      <c r="L13" s="3">
        <v>2.2771371425478102</v>
      </c>
      <c r="M13" s="3">
        <v>2.70046284392807</v>
      </c>
      <c r="N13" s="3">
        <v>4.4198224034320402E-2</v>
      </c>
      <c r="O13" s="3">
        <v>0.15867830954600201</v>
      </c>
      <c r="P13" s="3">
        <v>2.1074037758311199</v>
      </c>
      <c r="Q13" s="3">
        <v>2.3102803094114401</v>
      </c>
      <c r="R13" s="3">
        <v>3.0011139776390402E-3</v>
      </c>
      <c r="S13" s="3">
        <v>0.21744805382230001</v>
      </c>
      <c r="T13" s="3">
        <v>0.16973336671668601</v>
      </c>
      <c r="U13" s="3">
        <v>0.39018253451662499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98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2.1434632292276401</v>
      </c>
      <c r="G14" s="3">
        <v>46.425950280874098</v>
      </c>
      <c r="H14" s="3">
        <v>5.65261168146169</v>
      </c>
      <c r="I14" s="3">
        <v>54.222025191563397</v>
      </c>
      <c r="J14" s="3">
        <v>3.7081913865638201E-2</v>
      </c>
      <c r="K14" s="3">
        <v>0.29712608179759398</v>
      </c>
      <c r="L14" s="3">
        <v>1.8048789098907201</v>
      </c>
      <c r="M14" s="3">
        <v>2.1390869055539499</v>
      </c>
      <c r="N14" s="3">
        <v>3.4724104313487797E-2</v>
      </c>
      <c r="O14" s="3">
        <v>0.12535006575836</v>
      </c>
      <c r="P14" s="3">
        <v>1.6703467518719299</v>
      </c>
      <c r="Q14" s="3">
        <v>1.8304209219437799</v>
      </c>
      <c r="R14" s="3">
        <v>2.3578095521504098E-3</v>
      </c>
      <c r="S14" s="3">
        <v>0.17177601603923401</v>
      </c>
      <c r="T14" s="3">
        <v>0.13453215801878801</v>
      </c>
      <c r="U14" s="3">
        <v>0.308665983610173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7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99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75.251939960991706</v>
      </c>
      <c r="G2" s="3">
        <v>996.26097016808501</v>
      </c>
      <c r="H2" s="3">
        <v>88.107287679067198</v>
      </c>
      <c r="I2" s="3">
        <v>1159.6201978081399</v>
      </c>
      <c r="J2" s="3">
        <v>1.3018585613251601</v>
      </c>
      <c r="K2" s="3">
        <v>6.37607020907575</v>
      </c>
      <c r="L2" s="3">
        <v>28.132656955926201</v>
      </c>
      <c r="M2" s="3">
        <v>35.810585726327098</v>
      </c>
      <c r="N2" s="3">
        <v>1.2190814273680699</v>
      </c>
      <c r="O2" s="3">
        <v>2.6899046194538299</v>
      </c>
      <c r="P2" s="3">
        <v>26.035703509164399</v>
      </c>
      <c r="Q2" s="3">
        <v>29.944689555986301</v>
      </c>
      <c r="R2" s="3">
        <v>8.2777133957090895E-2</v>
      </c>
      <c r="S2" s="3">
        <v>3.6861655896219201</v>
      </c>
      <c r="T2" s="3">
        <v>2.0969534467618001</v>
      </c>
      <c r="U2" s="3">
        <v>5.8658961703408101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99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69.199629878453294</v>
      </c>
      <c r="G3" s="3">
        <v>1078.42309507038</v>
      </c>
      <c r="H3" s="3">
        <v>64.771475610254299</v>
      </c>
      <c r="I3" s="3">
        <v>1212.39420055908</v>
      </c>
      <c r="J3" s="3">
        <v>1.19715359689724</v>
      </c>
      <c r="K3" s="3">
        <v>6.9019078084504004</v>
      </c>
      <c r="L3" s="3">
        <v>20.681532162354198</v>
      </c>
      <c r="M3" s="3">
        <v>28.780593567701899</v>
      </c>
      <c r="N3" s="3">
        <v>1.1210340040309399</v>
      </c>
      <c r="O3" s="3">
        <v>2.9117423566900098</v>
      </c>
      <c r="P3" s="3">
        <v>19.139971042830201</v>
      </c>
      <c r="Q3" s="3">
        <v>23.172747403551099</v>
      </c>
      <c r="R3" s="3">
        <v>7.6119592866298602E-2</v>
      </c>
      <c r="S3" s="3">
        <v>3.9901654517603902</v>
      </c>
      <c r="T3" s="3">
        <v>1.5415611195240499</v>
      </c>
      <c r="U3" s="3">
        <v>5.6078461641507404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99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51.133501519371499</v>
      </c>
      <c r="G4" s="3">
        <v>937.47856469999795</v>
      </c>
      <c r="H4" s="3">
        <v>38.290072028906501</v>
      </c>
      <c r="I4" s="3">
        <v>1026.9021382482799</v>
      </c>
      <c r="J4" s="3">
        <v>0.88460957628512704</v>
      </c>
      <c r="K4" s="3">
        <v>5.9998628140799903</v>
      </c>
      <c r="L4" s="3">
        <v>12.2260199988299</v>
      </c>
      <c r="M4" s="3">
        <v>19.110492389194999</v>
      </c>
      <c r="N4" s="3">
        <v>0.82836272461381899</v>
      </c>
      <c r="O4" s="3">
        <v>2.53119212469</v>
      </c>
      <c r="P4" s="3">
        <v>11.3147162845419</v>
      </c>
      <c r="Q4" s="3">
        <v>14.6742711338457</v>
      </c>
      <c r="R4" s="3">
        <v>5.6246851671308697E-2</v>
      </c>
      <c r="S4" s="3">
        <v>3.4686706893899899</v>
      </c>
      <c r="T4" s="3">
        <v>0.91130371428797496</v>
      </c>
      <c r="U4" s="3">
        <v>4.4362212553492801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99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36.670142000086699</v>
      </c>
      <c r="G5" s="3">
        <v>775.24579807797898</v>
      </c>
      <c r="H5" s="3">
        <v>27.6827782551761</v>
      </c>
      <c r="I5" s="3">
        <v>839.598718333242</v>
      </c>
      <c r="J5" s="3">
        <v>0.63439345660150004</v>
      </c>
      <c r="K5" s="3">
        <v>4.9615731076990697</v>
      </c>
      <c r="L5" s="3">
        <v>8.8391110968777298</v>
      </c>
      <c r="M5" s="3">
        <v>14.435077661178299</v>
      </c>
      <c r="N5" s="3">
        <v>0.594056300401405</v>
      </c>
      <c r="O5" s="3">
        <v>2.0931636548105401</v>
      </c>
      <c r="P5" s="3">
        <v>8.1802609744045398</v>
      </c>
      <c r="Q5" s="3">
        <v>10.8674809296165</v>
      </c>
      <c r="R5" s="3">
        <v>4.0337156200095398E-2</v>
      </c>
      <c r="S5" s="3">
        <v>2.8684094528885198</v>
      </c>
      <c r="T5" s="3">
        <v>0.65885012247319197</v>
      </c>
      <c r="U5" s="3">
        <v>3.5675967315618098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99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25.8890279891598</v>
      </c>
      <c r="G6" s="3">
        <v>617.06510836607799</v>
      </c>
      <c r="H6" s="3">
        <v>21.433794291254799</v>
      </c>
      <c r="I6" s="3">
        <v>664.38793064649303</v>
      </c>
      <c r="J6" s="3">
        <v>0.44788018421246401</v>
      </c>
      <c r="K6" s="3">
        <v>3.9492166935428998</v>
      </c>
      <c r="L6" s="3">
        <v>6.8438105171976602</v>
      </c>
      <c r="M6" s="3">
        <v>11.240907394953</v>
      </c>
      <c r="N6" s="3">
        <v>0.41940225342438803</v>
      </c>
      <c r="O6" s="3">
        <v>1.66607579258841</v>
      </c>
      <c r="P6" s="3">
        <v>6.33368621306579</v>
      </c>
      <c r="Q6" s="3">
        <v>8.41916425907859</v>
      </c>
      <c r="R6" s="3">
        <v>2.84779307880757E-2</v>
      </c>
      <c r="S6" s="3">
        <v>2.2831409009544901</v>
      </c>
      <c r="T6" s="3">
        <v>0.51012430413186405</v>
      </c>
      <c r="U6" s="3">
        <v>2.82174313587443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99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18.163798150629301</v>
      </c>
      <c r="G7" s="3">
        <v>477.29950997066101</v>
      </c>
      <c r="H7" s="3">
        <v>16.685953796136701</v>
      </c>
      <c r="I7" s="3">
        <v>512.149261917427</v>
      </c>
      <c r="J7" s="3">
        <v>0.31423370800588701</v>
      </c>
      <c r="K7" s="3">
        <v>3.0547168638122302</v>
      </c>
      <c r="L7" s="3">
        <v>5.3278250471064403</v>
      </c>
      <c r="M7" s="3">
        <v>8.6967756189245602</v>
      </c>
      <c r="N7" s="3">
        <v>0.294253530040195</v>
      </c>
      <c r="O7" s="3">
        <v>1.2887086769207801</v>
      </c>
      <c r="P7" s="3">
        <v>4.9306993467583897</v>
      </c>
      <c r="Q7" s="3">
        <v>6.5136615537193698</v>
      </c>
      <c r="R7" s="3">
        <v>1.9980177965692202E-2</v>
      </c>
      <c r="S7" s="3">
        <v>1.7660081868914499</v>
      </c>
      <c r="T7" s="3">
        <v>0.397125700348053</v>
      </c>
      <c r="U7" s="3">
        <v>2.1831140652051899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99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12.734458033686099</v>
      </c>
      <c r="G8" s="3">
        <v>361.46318987149903</v>
      </c>
      <c r="H8" s="3">
        <v>12.8252749783253</v>
      </c>
      <c r="I8" s="3">
        <v>387.022922883511</v>
      </c>
      <c r="J8" s="3">
        <v>0.22030612398277</v>
      </c>
      <c r="K8" s="3">
        <v>2.3133644151775998</v>
      </c>
      <c r="L8" s="3">
        <v>4.0951103005792699</v>
      </c>
      <c r="M8" s="3">
        <v>6.6287808397396404</v>
      </c>
      <c r="N8" s="3">
        <v>0.206298220145715</v>
      </c>
      <c r="O8" s="3">
        <v>0.97595061265304905</v>
      </c>
      <c r="P8" s="3">
        <v>3.7898687560951299</v>
      </c>
      <c r="Q8" s="3">
        <v>4.97211758889389</v>
      </c>
      <c r="R8" s="3">
        <v>1.4007903837054801E-2</v>
      </c>
      <c r="S8" s="3">
        <v>1.3374138025245501</v>
      </c>
      <c r="T8" s="3">
        <v>0.30524154448414198</v>
      </c>
      <c r="U8" s="3">
        <v>1.6566632508457499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99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8.9463036923862393</v>
      </c>
      <c r="G9" s="3">
        <v>269.53549824215901</v>
      </c>
      <c r="H9" s="3">
        <v>9.7076488114735504</v>
      </c>
      <c r="I9" s="3">
        <v>288.189450746018</v>
      </c>
      <c r="J9" s="3">
        <v>0.15477105387828199</v>
      </c>
      <c r="K9" s="3">
        <v>1.7250271887498201</v>
      </c>
      <c r="L9" s="3">
        <v>3.0996522655034999</v>
      </c>
      <c r="M9" s="3">
        <v>4.9794505081315998</v>
      </c>
      <c r="N9" s="3">
        <v>0.14493011981665699</v>
      </c>
      <c r="O9" s="3">
        <v>0.72774584525382802</v>
      </c>
      <c r="P9" s="3">
        <v>2.8686102237904301</v>
      </c>
      <c r="Q9" s="3">
        <v>3.7412861888609199</v>
      </c>
      <c r="R9" s="3">
        <v>9.8409340616248606E-3</v>
      </c>
      <c r="S9" s="3">
        <v>0.99728134349598696</v>
      </c>
      <c r="T9" s="3">
        <v>0.23104204171307</v>
      </c>
      <c r="U9" s="3">
        <v>1.2381643192706799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99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6.3046552054387002</v>
      </c>
      <c r="G10" s="3">
        <v>198.73937868329099</v>
      </c>
      <c r="H10" s="3">
        <v>7.2493559326673598</v>
      </c>
      <c r="I10" s="3">
        <v>212.293389821397</v>
      </c>
      <c r="J10" s="3">
        <v>0.10907053505409001</v>
      </c>
      <c r="K10" s="3">
        <v>1.27193202357307</v>
      </c>
      <c r="L10" s="3">
        <v>2.3147193493006899</v>
      </c>
      <c r="M10" s="3">
        <v>3.6957219079278398</v>
      </c>
      <c r="N10" s="3">
        <v>0.10213541432810699</v>
      </c>
      <c r="O10" s="3">
        <v>0.53659632244488698</v>
      </c>
      <c r="P10" s="3">
        <v>2.1421846781032001</v>
      </c>
      <c r="Q10" s="3">
        <v>2.7809164148762</v>
      </c>
      <c r="R10" s="3">
        <v>6.9351207259825704E-3</v>
      </c>
      <c r="S10" s="3">
        <v>0.73533570112817803</v>
      </c>
      <c r="T10" s="3">
        <v>0.172534671197483</v>
      </c>
      <c r="U10" s="3">
        <v>0.91480549305164405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99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4.4574658097641899</v>
      </c>
      <c r="G11" s="3">
        <v>145.35125948279</v>
      </c>
      <c r="H11" s="3">
        <v>5.3556174217819104</v>
      </c>
      <c r="I11" s="3">
        <v>155.16434271433599</v>
      </c>
      <c r="J11" s="3">
        <v>7.7114158508920505E-2</v>
      </c>
      <c r="K11" s="3">
        <v>0.93024806068985699</v>
      </c>
      <c r="L11" s="3">
        <v>1.7100486427749599</v>
      </c>
      <c r="M11" s="3">
        <v>2.71741086197374</v>
      </c>
      <c r="N11" s="3">
        <v>7.2210946118179895E-2</v>
      </c>
      <c r="O11" s="3">
        <v>0.39244840060353298</v>
      </c>
      <c r="P11" s="3">
        <v>1.5825849481365499</v>
      </c>
      <c r="Q11" s="3">
        <v>2.0472442948582699</v>
      </c>
      <c r="R11" s="3">
        <v>4.9032123907406097E-3</v>
      </c>
      <c r="S11" s="3">
        <v>0.53779966008632296</v>
      </c>
      <c r="T11" s="3">
        <v>0.12746369463840901</v>
      </c>
      <c r="U11" s="3">
        <v>0.67016656711547395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99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3.1606946676338601</v>
      </c>
      <c r="G12" s="3">
        <v>105.683019143729</v>
      </c>
      <c r="H12" s="3">
        <v>3.9241485260053199</v>
      </c>
      <c r="I12" s="3">
        <v>112.767862337368</v>
      </c>
      <c r="J12" s="3">
        <v>5.4680017750065799E-2</v>
      </c>
      <c r="K12" s="3">
        <v>0.67637132251986498</v>
      </c>
      <c r="L12" s="3">
        <v>1.2529806243535</v>
      </c>
      <c r="M12" s="3">
        <v>1.9840319646234299</v>
      </c>
      <c r="N12" s="3">
        <v>5.1203253615668499E-2</v>
      </c>
      <c r="O12" s="3">
        <v>0.28534415168806798</v>
      </c>
      <c r="P12" s="3">
        <v>1.1595858894345701</v>
      </c>
      <c r="Q12" s="3">
        <v>1.4961332947383099</v>
      </c>
      <c r="R12" s="3">
        <v>3.4767641343972501E-3</v>
      </c>
      <c r="S12" s="3">
        <v>0.391027170831797</v>
      </c>
      <c r="T12" s="3">
        <v>9.3394734918926595E-2</v>
      </c>
      <c r="U12" s="3">
        <v>0.48789866988512098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99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2.2466407566661202</v>
      </c>
      <c r="G13" s="3">
        <v>76.516812920467302</v>
      </c>
      <c r="H13" s="3">
        <v>2.8576468901318801</v>
      </c>
      <c r="I13" s="3">
        <v>81.621100567265302</v>
      </c>
      <c r="J13" s="3">
        <v>3.8866885090323801E-2</v>
      </c>
      <c r="K13" s="3">
        <v>0.48970760269099101</v>
      </c>
      <c r="L13" s="3">
        <v>0.91244665201911002</v>
      </c>
      <c r="M13" s="3">
        <v>1.44102113980042</v>
      </c>
      <c r="N13" s="3">
        <v>3.6395580257991098E-2</v>
      </c>
      <c r="O13" s="3">
        <v>0.20659539488526199</v>
      </c>
      <c r="P13" s="3">
        <v>0.84443465603397105</v>
      </c>
      <c r="Q13" s="3">
        <v>1.0874256311772199</v>
      </c>
      <c r="R13" s="3">
        <v>2.4713048323327302E-3</v>
      </c>
      <c r="S13" s="3">
        <v>0.28311220780572899</v>
      </c>
      <c r="T13" s="3">
        <v>6.8011995985138796E-2</v>
      </c>
      <c r="U13" s="3">
        <v>0.35359550862319999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99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1.6000189753245999</v>
      </c>
      <c r="G14" s="3">
        <v>55.231810555515899</v>
      </c>
      <c r="H14" s="3">
        <v>2.0715671822030401</v>
      </c>
      <c r="I14" s="3">
        <v>58.903396713043598</v>
      </c>
      <c r="J14" s="3">
        <v>2.76803282731156E-2</v>
      </c>
      <c r="K14" s="3">
        <v>0.35348358755530201</v>
      </c>
      <c r="L14" s="3">
        <v>0.66145140127742996</v>
      </c>
      <c r="M14" s="3">
        <v>1.0426153171058501</v>
      </c>
      <c r="N14" s="3">
        <v>2.59203074002585E-2</v>
      </c>
      <c r="O14" s="3">
        <v>0.149125888499893</v>
      </c>
      <c r="P14" s="3">
        <v>0.61214810234099803</v>
      </c>
      <c r="Q14" s="3">
        <v>0.78719429824114995</v>
      </c>
      <c r="R14" s="3">
        <v>1.76002087285706E-3</v>
      </c>
      <c r="S14" s="3">
        <v>0.20435769905540899</v>
      </c>
      <c r="T14" s="3">
        <v>4.9303298936432302E-2</v>
      </c>
      <c r="U14" s="3">
        <v>0.25542101886469798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9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100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45.7523324867349</v>
      </c>
      <c r="G2" s="3">
        <v>347.61396346687201</v>
      </c>
      <c r="H2" s="3">
        <v>35.547129123412098</v>
      </c>
      <c r="I2" s="3">
        <v>428.91342507701899</v>
      </c>
      <c r="J2" s="3">
        <v>0.79151535202051404</v>
      </c>
      <c r="K2" s="3">
        <v>2.2247293661879799</v>
      </c>
      <c r="L2" s="3">
        <v>11.350198329105501</v>
      </c>
      <c r="M2" s="3">
        <v>14.366443047314</v>
      </c>
      <c r="N2" s="3">
        <v>0.74118778628510495</v>
      </c>
      <c r="O2" s="3">
        <v>0.93855770136055505</v>
      </c>
      <c r="P2" s="3">
        <v>10.504176655968299</v>
      </c>
      <c r="Q2" s="3">
        <v>12.1839221436139</v>
      </c>
      <c r="R2" s="3">
        <v>5.0327565735408399E-2</v>
      </c>
      <c r="S2" s="3">
        <v>1.28617166482743</v>
      </c>
      <c r="T2" s="3">
        <v>0.846021673137209</v>
      </c>
      <c r="U2" s="3">
        <v>2.1825209037000399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100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48.332153628108699</v>
      </c>
      <c r="G3" s="3">
        <v>411.98703688786799</v>
      </c>
      <c r="H3" s="3">
        <v>42.848644010045497</v>
      </c>
      <c r="I3" s="3">
        <v>503.16783452602198</v>
      </c>
      <c r="J3" s="3">
        <v>0.83614625776628104</v>
      </c>
      <c r="K3" s="3">
        <v>2.6367170360823602</v>
      </c>
      <c r="L3" s="3">
        <v>13.6815720324075</v>
      </c>
      <c r="M3" s="3">
        <v>17.154435326256198</v>
      </c>
      <c r="N3" s="3">
        <v>0.78298088877536198</v>
      </c>
      <c r="O3" s="3">
        <v>1.11236499959724</v>
      </c>
      <c r="P3" s="3">
        <v>12.6617743049684</v>
      </c>
      <c r="Q3" s="3">
        <v>14.557120193340999</v>
      </c>
      <c r="R3" s="3">
        <v>5.3165368990919601E-2</v>
      </c>
      <c r="S3" s="3">
        <v>1.52435203648511</v>
      </c>
      <c r="T3" s="3">
        <v>1.0197977274390799</v>
      </c>
      <c r="U3" s="3">
        <v>2.5973151329151101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100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41.615130140327402</v>
      </c>
      <c r="G4" s="3">
        <v>400.42567266557302</v>
      </c>
      <c r="H4" s="3">
        <v>42.398496781259396</v>
      </c>
      <c r="I4" s="3">
        <v>484.43929958716001</v>
      </c>
      <c r="J4" s="3">
        <v>0.71994175142766403</v>
      </c>
      <c r="K4" s="3">
        <v>2.5627243050596702</v>
      </c>
      <c r="L4" s="3">
        <v>13.5378400222561</v>
      </c>
      <c r="M4" s="3">
        <v>16.820506078743399</v>
      </c>
      <c r="N4" s="3">
        <v>0.674165108273303</v>
      </c>
      <c r="O4" s="3">
        <v>1.08114931619705</v>
      </c>
      <c r="P4" s="3">
        <v>12.5287557988621</v>
      </c>
      <c r="Q4" s="3">
        <v>14.284070223332501</v>
      </c>
      <c r="R4" s="3">
        <v>4.57766431543601E-2</v>
      </c>
      <c r="S4" s="3">
        <v>1.48157498886262</v>
      </c>
      <c r="T4" s="3">
        <v>1.0090842233939701</v>
      </c>
      <c r="U4" s="3">
        <v>2.5364358554109501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100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34.549572383914096</v>
      </c>
      <c r="G5" s="3">
        <v>373.00329696214402</v>
      </c>
      <c r="H5" s="3">
        <v>40.187953725267697</v>
      </c>
      <c r="I5" s="3">
        <v>447.740823071325</v>
      </c>
      <c r="J5" s="3">
        <v>0.59770760224171404</v>
      </c>
      <c r="K5" s="3">
        <v>2.3872211005577202</v>
      </c>
      <c r="L5" s="3">
        <v>12.832013624478</v>
      </c>
      <c r="M5" s="3">
        <v>15.816942327277401</v>
      </c>
      <c r="N5" s="3">
        <v>0.55970307261940899</v>
      </c>
      <c r="O5" s="3">
        <v>1.0071089017977899</v>
      </c>
      <c r="P5" s="3">
        <v>11.875540325816599</v>
      </c>
      <c r="Q5" s="3">
        <v>13.4423523002338</v>
      </c>
      <c r="R5" s="3">
        <v>3.8004529622305501E-2</v>
      </c>
      <c r="S5" s="3">
        <v>1.3801121987599301</v>
      </c>
      <c r="T5" s="3">
        <v>0.95647329866137198</v>
      </c>
      <c r="U5" s="3">
        <v>2.37459002704361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100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27.8994846766129</v>
      </c>
      <c r="G6" s="3">
        <v>334.94797325454499</v>
      </c>
      <c r="H6" s="3">
        <v>36.685569289262098</v>
      </c>
      <c r="I6" s="3">
        <v>399.53302722042002</v>
      </c>
      <c r="J6" s="3">
        <v>0.48266108490540199</v>
      </c>
      <c r="K6" s="3">
        <v>2.14366702882909</v>
      </c>
      <c r="L6" s="3">
        <v>11.713702274061401</v>
      </c>
      <c r="M6" s="3">
        <v>14.340030387795901</v>
      </c>
      <c r="N6" s="3">
        <v>0.45197165176112802</v>
      </c>
      <c r="O6" s="3">
        <v>0.90435952778727202</v>
      </c>
      <c r="P6" s="3">
        <v>10.840585724977</v>
      </c>
      <c r="Q6" s="3">
        <v>12.1969169045254</v>
      </c>
      <c r="R6" s="3">
        <v>3.0689433144274102E-2</v>
      </c>
      <c r="S6" s="3">
        <v>1.23930750104182</v>
      </c>
      <c r="T6" s="3">
        <v>0.87311654908443803</v>
      </c>
      <c r="U6" s="3">
        <v>2.1431134832705299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100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22.085883153388</v>
      </c>
      <c r="G7" s="3">
        <v>291.63198781221899</v>
      </c>
      <c r="H7" s="3">
        <v>32.425885789530497</v>
      </c>
      <c r="I7" s="3">
        <v>346.14375675513702</v>
      </c>
      <c r="J7" s="3">
        <v>0.38208577855361298</v>
      </c>
      <c r="K7" s="3">
        <v>1.8664447219982001</v>
      </c>
      <c r="L7" s="3">
        <v>10.353585332597101</v>
      </c>
      <c r="M7" s="3">
        <v>12.6021158331489</v>
      </c>
      <c r="N7" s="3">
        <v>0.35779130708488599</v>
      </c>
      <c r="O7" s="3">
        <v>0.78740636709298995</v>
      </c>
      <c r="P7" s="3">
        <v>9.5818492508062594</v>
      </c>
      <c r="Q7" s="3">
        <v>10.7270469249841</v>
      </c>
      <c r="R7" s="3">
        <v>2.4294471468726798E-2</v>
      </c>
      <c r="S7" s="3">
        <v>1.0790383549052101</v>
      </c>
      <c r="T7" s="3">
        <v>0.77173608179082498</v>
      </c>
      <c r="U7" s="3">
        <v>1.87506890816476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100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17.250073911673802</v>
      </c>
      <c r="G8" s="3">
        <v>247.53698503842</v>
      </c>
      <c r="H8" s="3">
        <v>27.895047248086801</v>
      </c>
      <c r="I8" s="3">
        <v>292.68210619818001</v>
      </c>
      <c r="J8" s="3">
        <v>0.29842627867195698</v>
      </c>
      <c r="K8" s="3">
        <v>1.58423670424588</v>
      </c>
      <c r="L8" s="3">
        <v>8.9068885863141105</v>
      </c>
      <c r="M8" s="3">
        <v>10.789551569232</v>
      </c>
      <c r="N8" s="3">
        <v>0.279451197369116</v>
      </c>
      <c r="O8" s="3">
        <v>0.66834985960373305</v>
      </c>
      <c r="P8" s="3">
        <v>8.2429864618096502</v>
      </c>
      <c r="Q8" s="3">
        <v>9.1907875187824999</v>
      </c>
      <c r="R8" s="3">
        <v>1.8975081302841201E-2</v>
      </c>
      <c r="S8" s="3">
        <v>0.91588684464215198</v>
      </c>
      <c r="T8" s="3">
        <v>0.66390212450446595</v>
      </c>
      <c r="U8" s="3">
        <v>1.59876405044946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100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13.358360632290401</v>
      </c>
      <c r="G9" s="3">
        <v>205.81729794720701</v>
      </c>
      <c r="H9" s="3">
        <v>23.4662660696907</v>
      </c>
      <c r="I9" s="3">
        <v>242.64192464918801</v>
      </c>
      <c r="J9" s="3">
        <v>0.23109963893862501</v>
      </c>
      <c r="K9" s="3">
        <v>1.3172307068621201</v>
      </c>
      <c r="L9" s="3">
        <v>7.4927787560522301</v>
      </c>
      <c r="M9" s="3">
        <v>9.0411091018529799</v>
      </c>
      <c r="N9" s="3">
        <v>0.21640544224310501</v>
      </c>
      <c r="O9" s="3">
        <v>0.55570670445745796</v>
      </c>
      <c r="P9" s="3">
        <v>6.9342816235935896</v>
      </c>
      <c r="Q9" s="3">
        <v>7.7063937702941603</v>
      </c>
      <c r="R9" s="3">
        <v>1.4694196695519499E-2</v>
      </c>
      <c r="S9" s="3">
        <v>0.761524002404665</v>
      </c>
      <c r="T9" s="3">
        <v>0.55849713245863797</v>
      </c>
      <c r="U9" s="3">
        <v>1.3347153315588201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100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10.292559246502901</v>
      </c>
      <c r="G10" s="3">
        <v>168.32413000303799</v>
      </c>
      <c r="H10" s="3">
        <v>19.383663724657399</v>
      </c>
      <c r="I10" s="3">
        <v>198.00035297419799</v>
      </c>
      <c r="J10" s="3">
        <v>0.1780612749645</v>
      </c>
      <c r="K10" s="3">
        <v>1.0772744320194401</v>
      </c>
      <c r="L10" s="3">
        <v>6.1892038272831096</v>
      </c>
      <c r="M10" s="3">
        <v>7.44453953426705</v>
      </c>
      <c r="N10" s="3">
        <v>0.16673945979334701</v>
      </c>
      <c r="O10" s="3">
        <v>0.45447515100820202</v>
      </c>
      <c r="P10" s="3">
        <v>5.7278726306362602</v>
      </c>
      <c r="Q10" s="3">
        <v>6.3490872414378101</v>
      </c>
      <c r="R10" s="3">
        <v>1.13218151711532E-2</v>
      </c>
      <c r="S10" s="3">
        <v>0.62279928101123905</v>
      </c>
      <c r="T10" s="3">
        <v>0.46133119664684602</v>
      </c>
      <c r="U10" s="3">
        <v>1.0954522928292401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100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7.9091135566517199</v>
      </c>
      <c r="G11" s="3">
        <v>135.86829047646799</v>
      </c>
      <c r="H11" s="3">
        <v>15.7773132720951</v>
      </c>
      <c r="I11" s="3">
        <v>159.55471730521501</v>
      </c>
      <c r="J11" s="3">
        <v>0.136827664530075</v>
      </c>
      <c r="K11" s="3">
        <v>0.86955705904939695</v>
      </c>
      <c r="L11" s="3">
        <v>5.0376961277799701</v>
      </c>
      <c r="M11" s="3">
        <v>6.04408085135944</v>
      </c>
      <c r="N11" s="3">
        <v>0.128127639617758</v>
      </c>
      <c r="O11" s="3">
        <v>0.36684438428646399</v>
      </c>
      <c r="P11" s="3">
        <v>4.6621960719041002</v>
      </c>
      <c r="Q11" s="3">
        <v>5.1571680958083297</v>
      </c>
      <c r="R11" s="3">
        <v>8.7000249123168893E-3</v>
      </c>
      <c r="S11" s="3">
        <v>0.50271267476293202</v>
      </c>
      <c r="T11" s="3">
        <v>0.37550005587586399</v>
      </c>
      <c r="U11" s="3">
        <v>0.88691275555111304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100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6.07042299539272</v>
      </c>
      <c r="G12" s="3">
        <v>108.54416023814601</v>
      </c>
      <c r="H12" s="3">
        <v>12.6915288404486</v>
      </c>
      <c r="I12" s="3">
        <v>127.30611207398699</v>
      </c>
      <c r="J12" s="3">
        <v>0.105018317820294</v>
      </c>
      <c r="K12" s="3">
        <v>0.69468262552413396</v>
      </c>
      <c r="L12" s="3">
        <v>4.0524051587552403</v>
      </c>
      <c r="M12" s="3">
        <v>4.8521061020996701</v>
      </c>
      <c r="N12" s="3">
        <v>9.8340852525362094E-2</v>
      </c>
      <c r="O12" s="3">
        <v>0.293069232642994</v>
      </c>
      <c r="P12" s="3">
        <v>3.7503467723525601</v>
      </c>
      <c r="Q12" s="3">
        <v>4.14175685752092</v>
      </c>
      <c r="R12" s="3">
        <v>6.6774652949319899E-3</v>
      </c>
      <c r="S12" s="3">
        <v>0.40161339288114001</v>
      </c>
      <c r="T12" s="3">
        <v>0.30205838640267701</v>
      </c>
      <c r="U12" s="3">
        <v>0.71034924457874904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100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4.6578491986495099</v>
      </c>
      <c r="G13" s="3">
        <v>86.0166410502258</v>
      </c>
      <c r="H13" s="3">
        <v>10.1141499108115</v>
      </c>
      <c r="I13" s="3">
        <v>100.78864015968701</v>
      </c>
      <c r="J13" s="3">
        <v>8.0580791136636506E-2</v>
      </c>
      <c r="K13" s="3">
        <v>0.55050650272144497</v>
      </c>
      <c r="L13" s="3">
        <v>3.2294480665220999</v>
      </c>
      <c r="M13" s="3">
        <v>3.86053536038018</v>
      </c>
      <c r="N13" s="3">
        <v>7.5457157018122098E-2</v>
      </c>
      <c r="O13" s="3">
        <v>0.23224493083560999</v>
      </c>
      <c r="P13" s="3">
        <v>2.9887312986447898</v>
      </c>
      <c r="Q13" s="3">
        <v>3.2964333864985198</v>
      </c>
      <c r="R13" s="3">
        <v>5.1236341185144597E-3</v>
      </c>
      <c r="S13" s="3">
        <v>0.31826157188583498</v>
      </c>
      <c r="T13" s="3">
        <v>0.240716767877313</v>
      </c>
      <c r="U13" s="3">
        <v>0.56410197388166305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100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3.5747024745430398</v>
      </c>
      <c r="G14" s="3">
        <v>67.735706548665505</v>
      </c>
      <c r="H14" s="3">
        <v>8.0007821531900305</v>
      </c>
      <c r="I14" s="3">
        <v>79.311191176398594</v>
      </c>
      <c r="J14" s="3">
        <v>6.1842352809594499E-2</v>
      </c>
      <c r="K14" s="3">
        <v>0.433508521911459</v>
      </c>
      <c r="L14" s="3">
        <v>2.5546497415135798</v>
      </c>
      <c r="M14" s="3">
        <v>3.0500006162346298</v>
      </c>
      <c r="N14" s="3">
        <v>5.7910180087597199E-2</v>
      </c>
      <c r="O14" s="3">
        <v>0.182886407681397</v>
      </c>
      <c r="P14" s="3">
        <v>2.3642311262676499</v>
      </c>
      <c r="Q14" s="3">
        <v>2.60502771403665</v>
      </c>
      <c r="R14" s="3">
        <v>3.9321727219973398E-3</v>
      </c>
      <c r="S14" s="3">
        <v>0.25062211423006198</v>
      </c>
      <c r="T14" s="3">
        <v>0.19041861524592299</v>
      </c>
      <c r="U14" s="3">
        <v>0.44497290219798302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3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101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61.561378021703099</v>
      </c>
      <c r="G2" s="3">
        <v>554.04625241207896</v>
      </c>
      <c r="H2" s="3">
        <v>48.769061538086703</v>
      </c>
      <c r="I2" s="3">
        <v>664.37669197186904</v>
      </c>
      <c r="J2" s="3">
        <v>1.06501183977546</v>
      </c>
      <c r="K2" s="3">
        <v>3.54589601543731</v>
      </c>
      <c r="L2" s="3">
        <v>15.571961349111101</v>
      </c>
      <c r="M2" s="3">
        <v>20.1828692043239</v>
      </c>
      <c r="N2" s="3">
        <v>0.99729432395159001</v>
      </c>
      <c r="O2" s="3">
        <v>1.49592488151261</v>
      </c>
      <c r="P2" s="3">
        <v>14.4112576845046</v>
      </c>
      <c r="Q2" s="3">
        <v>16.904476889968802</v>
      </c>
      <c r="R2" s="3">
        <v>6.7717515823873406E-2</v>
      </c>
      <c r="S2" s="3">
        <v>2.0499711339246902</v>
      </c>
      <c r="T2" s="3">
        <v>1.1607036646064599</v>
      </c>
      <c r="U2" s="3">
        <v>3.2783923143550302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101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49.901677452943602</v>
      </c>
      <c r="G3" s="3">
        <v>592.81181986823901</v>
      </c>
      <c r="H3" s="3">
        <v>53.339379840096697</v>
      </c>
      <c r="I3" s="3">
        <v>696.05287716127998</v>
      </c>
      <c r="J3" s="3">
        <v>0.86329901993592395</v>
      </c>
      <c r="K3" s="3">
        <v>3.7939956471567302</v>
      </c>
      <c r="L3" s="3">
        <v>17.0312639829429</v>
      </c>
      <c r="M3" s="3">
        <v>21.6885586500355</v>
      </c>
      <c r="N3" s="3">
        <v>0.80840717473768597</v>
      </c>
      <c r="O3" s="3">
        <v>1.6005919136442499</v>
      </c>
      <c r="P3" s="3">
        <v>15.761786742748599</v>
      </c>
      <c r="Q3" s="3">
        <v>18.170785831130502</v>
      </c>
      <c r="R3" s="3">
        <v>5.48918451982379E-2</v>
      </c>
      <c r="S3" s="3">
        <v>2.1934037335124899</v>
      </c>
      <c r="T3" s="3">
        <v>1.2694772401943</v>
      </c>
      <c r="U3" s="3">
        <v>3.5177728189050299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101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32.0820788409507</v>
      </c>
      <c r="G4" s="3">
        <v>501.296967954124</v>
      </c>
      <c r="H4" s="3">
        <v>46.0969413301112</v>
      </c>
      <c r="I4" s="3">
        <v>579.47598812518595</v>
      </c>
      <c r="J4" s="3">
        <v>0.55501996394844699</v>
      </c>
      <c r="K4" s="3">
        <v>3.2083005949064001</v>
      </c>
      <c r="L4" s="3">
        <v>14.718753366704499</v>
      </c>
      <c r="M4" s="3">
        <v>18.482073925559401</v>
      </c>
      <c r="N4" s="3">
        <v>0.51972967722340102</v>
      </c>
      <c r="O4" s="3">
        <v>1.3535018134761401</v>
      </c>
      <c r="P4" s="3">
        <v>13.621646163047901</v>
      </c>
      <c r="Q4" s="3">
        <v>15.4948776537474</v>
      </c>
      <c r="R4" s="3">
        <v>3.5290286725045798E-2</v>
      </c>
      <c r="S4" s="3">
        <v>1.85479878143026</v>
      </c>
      <c r="T4" s="3">
        <v>1.09710720365665</v>
      </c>
      <c r="U4" s="3">
        <v>2.9871962718119498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101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20.241031096691898</v>
      </c>
      <c r="G5" s="3">
        <v>400.31522464649299</v>
      </c>
      <c r="H5" s="3">
        <v>37.5147798384859</v>
      </c>
      <c r="I5" s="3">
        <v>458.07103558167103</v>
      </c>
      <c r="J5" s="3">
        <v>0.35016983797277001</v>
      </c>
      <c r="K5" s="3">
        <v>2.56201743773756</v>
      </c>
      <c r="L5" s="3">
        <v>11.978469202428601</v>
      </c>
      <c r="M5" s="3">
        <v>14.890656478138901</v>
      </c>
      <c r="N5" s="3">
        <v>0.32790470376640901</v>
      </c>
      <c r="O5" s="3">
        <v>1.08085110654553</v>
      </c>
      <c r="P5" s="3">
        <v>11.0856174422726</v>
      </c>
      <c r="Q5" s="3">
        <v>12.4943732525845</v>
      </c>
      <c r="R5" s="3">
        <v>2.2265134206361101E-2</v>
      </c>
      <c r="S5" s="3">
        <v>1.48116633119203</v>
      </c>
      <c r="T5" s="3">
        <v>0.89285176015596501</v>
      </c>
      <c r="U5" s="3">
        <v>2.3962832255543498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101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12.798725301751899</v>
      </c>
      <c r="G6" s="3">
        <v>307.09000341634498</v>
      </c>
      <c r="H6" s="3">
        <v>29.237362804354401</v>
      </c>
      <c r="I6" s="3">
        <v>349.12609152245102</v>
      </c>
      <c r="J6" s="3">
        <v>0.22141794772030701</v>
      </c>
      <c r="K6" s="3">
        <v>1.9653760218646099</v>
      </c>
      <c r="L6" s="3">
        <v>9.3354899434303409</v>
      </c>
      <c r="M6" s="3">
        <v>11.522283913015301</v>
      </c>
      <c r="N6" s="3">
        <v>0.20733934988837999</v>
      </c>
      <c r="O6" s="3">
        <v>0.82914300922412998</v>
      </c>
      <c r="P6" s="3">
        <v>8.6396407086867093</v>
      </c>
      <c r="Q6" s="3">
        <v>9.6761230677992192</v>
      </c>
      <c r="R6" s="3">
        <v>1.4078597831926999E-2</v>
      </c>
      <c r="S6" s="3">
        <v>1.1362330126404701</v>
      </c>
      <c r="T6" s="3">
        <v>0.69584923474363403</v>
      </c>
      <c r="U6" s="3">
        <v>1.8461608452160401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101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8.2006859407148394</v>
      </c>
      <c r="G7" s="3">
        <v>229.13611376278999</v>
      </c>
      <c r="H7" s="3">
        <v>22.0966564646994</v>
      </c>
      <c r="I7" s="3">
        <v>259.43345616820397</v>
      </c>
      <c r="J7" s="3">
        <v>0.141871866774367</v>
      </c>
      <c r="K7" s="3">
        <v>1.4664711280818601</v>
      </c>
      <c r="L7" s="3">
        <v>7.0554624091785101</v>
      </c>
      <c r="M7" s="3">
        <v>8.6638054040347292</v>
      </c>
      <c r="N7" s="3">
        <v>0.13285111223957999</v>
      </c>
      <c r="O7" s="3">
        <v>0.618667507159534</v>
      </c>
      <c r="P7" s="3">
        <v>6.5295619853186597</v>
      </c>
      <c r="Q7" s="3">
        <v>7.2810806047177801</v>
      </c>
      <c r="R7" s="3">
        <v>9.02075453478632E-3</v>
      </c>
      <c r="S7" s="3">
        <v>0.84780362092232397</v>
      </c>
      <c r="T7" s="3">
        <v>0.52590042385984503</v>
      </c>
      <c r="U7" s="3">
        <v>1.38272479931695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101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5.3457392550872997</v>
      </c>
      <c r="G8" s="3">
        <v>167.75453675424799</v>
      </c>
      <c r="H8" s="3">
        <v>16.3414528904074</v>
      </c>
      <c r="I8" s="3">
        <v>189.441728899743</v>
      </c>
      <c r="J8" s="3">
        <v>9.2481289113010304E-2</v>
      </c>
      <c r="K8" s="3">
        <v>1.07362903522719</v>
      </c>
      <c r="L8" s="3">
        <v>5.2178259079070797</v>
      </c>
      <c r="M8" s="3">
        <v>6.3839362322472804</v>
      </c>
      <c r="N8" s="3">
        <v>8.6600975932414295E-2</v>
      </c>
      <c r="O8" s="3">
        <v>0.452937249236469</v>
      </c>
      <c r="P8" s="3">
        <v>4.8288993291153801</v>
      </c>
      <c r="Q8" s="3">
        <v>5.3684375542842702</v>
      </c>
      <c r="R8" s="3">
        <v>5.8803131805960302E-3</v>
      </c>
      <c r="S8" s="3">
        <v>0.62069178599071695</v>
      </c>
      <c r="T8" s="3">
        <v>0.38892657879169601</v>
      </c>
      <c r="U8" s="3">
        <v>1.01549867796301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101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3.5442624698640599</v>
      </c>
      <c r="G9" s="3">
        <v>121.231037651661</v>
      </c>
      <c r="H9" s="3">
        <v>11.901804130956601</v>
      </c>
      <c r="I9" s="3">
        <v>136.677104252482</v>
      </c>
      <c r="J9" s="3">
        <v>6.1315740728648302E-2</v>
      </c>
      <c r="K9" s="3">
        <v>0.77587864097063297</v>
      </c>
      <c r="L9" s="3">
        <v>3.80024605901444</v>
      </c>
      <c r="M9" s="3">
        <v>4.6374404407137204</v>
      </c>
      <c r="N9" s="3">
        <v>5.7417052011797802E-2</v>
      </c>
      <c r="O9" s="3">
        <v>0.32732380165948599</v>
      </c>
      <c r="P9" s="3">
        <v>3.5169831206976698</v>
      </c>
      <c r="Q9" s="3">
        <v>3.90172397436895</v>
      </c>
      <c r="R9" s="3">
        <v>3.89868871685047E-3</v>
      </c>
      <c r="S9" s="3">
        <v>0.44855483931114698</v>
      </c>
      <c r="T9" s="3">
        <v>0.28326293831676702</v>
      </c>
      <c r="U9" s="3">
        <v>0.73571646634476395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101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2.3845134148305598</v>
      </c>
      <c r="G10" s="3">
        <v>86.834332692234796</v>
      </c>
      <c r="H10" s="3">
        <v>8.5754202634402503</v>
      </c>
      <c r="I10" s="3">
        <v>97.794266370505596</v>
      </c>
      <c r="J10" s="3">
        <v>4.1252082076568601E-2</v>
      </c>
      <c r="K10" s="3">
        <v>0.55573972923030301</v>
      </c>
      <c r="L10" s="3">
        <v>2.7381316901164698</v>
      </c>
      <c r="M10" s="3">
        <v>3.33512350142334</v>
      </c>
      <c r="N10" s="3">
        <v>3.8629117320255001E-2</v>
      </c>
      <c r="O10" s="3">
        <v>0.234452698269034</v>
      </c>
      <c r="P10" s="3">
        <v>2.5340366878465899</v>
      </c>
      <c r="Q10" s="3">
        <v>2.8071185034358801</v>
      </c>
      <c r="R10" s="3">
        <v>2.62296475631361E-3</v>
      </c>
      <c r="S10" s="3">
        <v>0.32128703096126898</v>
      </c>
      <c r="T10" s="3">
        <v>0.20409500226987801</v>
      </c>
      <c r="U10" s="3">
        <v>0.52800499798746003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101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1.6231218933723299</v>
      </c>
      <c r="G11" s="3">
        <v>61.818722668450697</v>
      </c>
      <c r="H11" s="3">
        <v>6.1319853986200501</v>
      </c>
      <c r="I11" s="3">
        <v>69.573829960443007</v>
      </c>
      <c r="J11" s="3">
        <v>2.80800087553413E-2</v>
      </c>
      <c r="K11" s="3">
        <v>0.39563982507808398</v>
      </c>
      <c r="L11" s="3">
        <v>1.95794293777938</v>
      </c>
      <c r="M11" s="3">
        <v>2.38166277161281</v>
      </c>
      <c r="N11" s="3">
        <v>2.6294574672631799E-2</v>
      </c>
      <c r="O11" s="3">
        <v>0.16691055120481699</v>
      </c>
      <c r="P11" s="3">
        <v>1.8120016852922201</v>
      </c>
      <c r="Q11" s="3">
        <v>2.0052068111696699</v>
      </c>
      <c r="R11" s="3">
        <v>1.7854340827095599E-3</v>
      </c>
      <c r="S11" s="3">
        <v>0.228729273873267</v>
      </c>
      <c r="T11" s="3">
        <v>0.145941252487157</v>
      </c>
      <c r="U11" s="3">
        <v>0.37645596044313401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101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1.1147085846624201</v>
      </c>
      <c r="G12" s="3">
        <v>43.825519312760498</v>
      </c>
      <c r="H12" s="3">
        <v>4.3613830068756601</v>
      </c>
      <c r="I12" s="3">
        <v>49.301610904298599</v>
      </c>
      <c r="J12" s="3">
        <v>1.9284458514659899E-2</v>
      </c>
      <c r="K12" s="3">
        <v>0.280483323601667</v>
      </c>
      <c r="L12" s="3">
        <v>1.3925895940954001</v>
      </c>
      <c r="M12" s="3">
        <v>1.6923573762117301</v>
      </c>
      <c r="N12" s="3">
        <v>1.8058279071531201E-2</v>
      </c>
      <c r="O12" s="3">
        <v>0.118328902144453</v>
      </c>
      <c r="P12" s="3">
        <v>1.2887886785317599</v>
      </c>
      <c r="Q12" s="3">
        <v>1.42517585974774</v>
      </c>
      <c r="R12" s="3">
        <v>1.2261794431286601E-3</v>
      </c>
      <c r="S12" s="3">
        <v>0.16215442145721401</v>
      </c>
      <c r="T12" s="3">
        <v>0.103800915563641</v>
      </c>
      <c r="U12" s="3">
        <v>0.26718151646398303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101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0.77056542928361205</v>
      </c>
      <c r="G13" s="3">
        <v>30.9797999262335</v>
      </c>
      <c r="H13" s="3">
        <v>3.0903782136644602</v>
      </c>
      <c r="I13" s="3">
        <v>34.840743569181598</v>
      </c>
      <c r="J13" s="3">
        <v>1.33307819266065E-2</v>
      </c>
      <c r="K13" s="3">
        <v>0.19827071952789499</v>
      </c>
      <c r="L13" s="3">
        <v>0.986757763623061</v>
      </c>
      <c r="M13" s="3">
        <v>1.1983592650775601</v>
      </c>
      <c r="N13" s="3">
        <v>1.24831599543945E-2</v>
      </c>
      <c r="O13" s="3">
        <v>8.3645459800830602E-2</v>
      </c>
      <c r="P13" s="3">
        <v>0.91320676213784702</v>
      </c>
      <c r="Q13" s="3">
        <v>1.0093353818930699</v>
      </c>
      <c r="R13" s="3">
        <v>8.4762197221197304E-4</v>
      </c>
      <c r="S13" s="3">
        <v>0.114625259727064</v>
      </c>
      <c r="T13" s="3">
        <v>7.3551001485214096E-2</v>
      </c>
      <c r="U13" s="3">
        <v>0.18902388318449001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101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0.53518040257280397</v>
      </c>
      <c r="G14" s="3">
        <v>21.855602734731001</v>
      </c>
      <c r="H14" s="3">
        <v>2.1839746312273101</v>
      </c>
      <c r="I14" s="3">
        <v>24.5747577685311</v>
      </c>
      <c r="J14" s="3">
        <v>9.2586209645095004E-3</v>
      </c>
      <c r="K14" s="3">
        <v>0.13987585750227799</v>
      </c>
      <c r="L14" s="3">
        <v>0.69734309975088105</v>
      </c>
      <c r="M14" s="3">
        <v>0.846477578217669</v>
      </c>
      <c r="N14" s="3">
        <v>8.6699225216794202E-3</v>
      </c>
      <c r="O14" s="3">
        <v>5.9010127383773703E-2</v>
      </c>
      <c r="P14" s="3">
        <v>0.64536450352767105</v>
      </c>
      <c r="Q14" s="3">
        <v>0.71304455343312401</v>
      </c>
      <c r="R14" s="3">
        <v>5.8869844283008404E-4</v>
      </c>
      <c r="S14" s="3">
        <v>8.0865730118504703E-2</v>
      </c>
      <c r="T14" s="3">
        <v>5.1978596223210098E-2</v>
      </c>
      <c r="U14" s="3">
        <v>0.133433024784545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5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102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83.706558254957798</v>
      </c>
      <c r="G2" s="3">
        <v>782.54350073701596</v>
      </c>
      <c r="H2" s="3">
        <v>96.762308022506701</v>
      </c>
      <c r="I2" s="3">
        <v>963.01236701447999</v>
      </c>
      <c r="J2" s="3">
        <v>1.44812345781077</v>
      </c>
      <c r="K2" s="3">
        <v>5.0082784047168998</v>
      </c>
      <c r="L2" s="3">
        <v>30.896204951586402</v>
      </c>
      <c r="M2" s="3">
        <v>37.352606814113997</v>
      </c>
      <c r="N2" s="3">
        <v>1.35604624373032</v>
      </c>
      <c r="O2" s="3">
        <v>2.1128674519899402</v>
      </c>
      <c r="P2" s="3">
        <v>28.593262020650702</v>
      </c>
      <c r="Q2" s="3">
        <v>32.062175716371001</v>
      </c>
      <c r="R2" s="3">
        <v>9.2077214080453607E-2</v>
      </c>
      <c r="S2" s="3">
        <v>2.89541095272696</v>
      </c>
      <c r="T2" s="3">
        <v>2.3029429309356599</v>
      </c>
      <c r="U2" s="3">
        <v>5.2904310977430704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102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66.116188400167303</v>
      </c>
      <c r="G3" s="3">
        <v>900.62485121402904</v>
      </c>
      <c r="H3" s="3">
        <v>116.747206773825</v>
      </c>
      <c r="I3" s="3">
        <v>1083.4882463880199</v>
      </c>
      <c r="J3" s="3">
        <v>1.1438100593228899</v>
      </c>
      <c r="K3" s="3">
        <v>5.76399904776979</v>
      </c>
      <c r="L3" s="3">
        <v>37.277383122882199</v>
      </c>
      <c r="M3" s="3">
        <v>44.185192229974902</v>
      </c>
      <c r="N3" s="3">
        <v>1.0710822520827099</v>
      </c>
      <c r="O3" s="3">
        <v>2.4316870982778802</v>
      </c>
      <c r="P3" s="3">
        <v>34.498799601665198</v>
      </c>
      <c r="Q3" s="3">
        <v>38.001568952025799</v>
      </c>
      <c r="R3" s="3">
        <v>7.2727807240184003E-2</v>
      </c>
      <c r="S3" s="3">
        <v>3.3323119494919098</v>
      </c>
      <c r="T3" s="3">
        <v>2.7785835212170298</v>
      </c>
      <c r="U3" s="3">
        <v>6.1836232779491196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102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39.509709476193002</v>
      </c>
      <c r="G4" s="3">
        <v>792.24271584617202</v>
      </c>
      <c r="H4" s="3">
        <v>108.10044711712</v>
      </c>
      <c r="I4" s="3">
        <v>939.85287243948505</v>
      </c>
      <c r="J4" s="3">
        <v>0.68351797393813896</v>
      </c>
      <c r="K4" s="3">
        <v>5.0703533814155</v>
      </c>
      <c r="L4" s="3">
        <v>34.516472764496299</v>
      </c>
      <c r="M4" s="3">
        <v>40.270344119850002</v>
      </c>
      <c r="N4" s="3">
        <v>0.64005729351432705</v>
      </c>
      <c r="O4" s="3">
        <v>2.1390553327846602</v>
      </c>
      <c r="P4" s="3">
        <v>31.9436821231089</v>
      </c>
      <c r="Q4" s="3">
        <v>34.722794749407903</v>
      </c>
      <c r="R4" s="3">
        <v>4.3460680423812299E-2</v>
      </c>
      <c r="S4" s="3">
        <v>2.9312980486308402</v>
      </c>
      <c r="T4" s="3">
        <v>2.5727906413874502</v>
      </c>
      <c r="U4" s="3">
        <v>5.5475493704421002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102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22.730654675451898</v>
      </c>
      <c r="G5" s="3">
        <v>640.19610226352097</v>
      </c>
      <c r="H5" s="3">
        <v>91.655715532125996</v>
      </c>
      <c r="I5" s="3">
        <v>754.58247247109796</v>
      </c>
      <c r="J5" s="3">
        <v>0.39324032588531799</v>
      </c>
      <c r="K5" s="3">
        <v>4.0972550544865296</v>
      </c>
      <c r="L5" s="3">
        <v>29.265669969407799</v>
      </c>
      <c r="M5" s="3">
        <v>33.7561653497797</v>
      </c>
      <c r="N5" s="3">
        <v>0.36823660574232098</v>
      </c>
      <c r="O5" s="3">
        <v>1.72852947611151</v>
      </c>
      <c r="P5" s="3">
        <v>27.084263939743199</v>
      </c>
      <c r="Q5" s="3">
        <v>29.181030021597099</v>
      </c>
      <c r="R5" s="3">
        <v>2.50037201429971E-2</v>
      </c>
      <c r="S5" s="3">
        <v>2.3687255783750301</v>
      </c>
      <c r="T5" s="3">
        <v>2.1814060296646001</v>
      </c>
      <c r="U5" s="3">
        <v>4.5751353281826201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102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13.1173623391233</v>
      </c>
      <c r="G6" s="3">
        <v>488.72059766667201</v>
      </c>
      <c r="H6" s="3">
        <v>73.001866704563</v>
      </c>
      <c r="I6" s="3">
        <v>574.83982671035903</v>
      </c>
      <c r="J6" s="3">
        <v>0.22693036846683201</v>
      </c>
      <c r="K6" s="3">
        <v>3.1278118250667002</v>
      </c>
      <c r="L6" s="3">
        <v>23.309496038767001</v>
      </c>
      <c r="M6" s="3">
        <v>26.664238232300502</v>
      </c>
      <c r="N6" s="3">
        <v>0.212501269893797</v>
      </c>
      <c r="O6" s="3">
        <v>1.3195456137000201</v>
      </c>
      <c r="P6" s="3">
        <v>21.5720516111984</v>
      </c>
      <c r="Q6" s="3">
        <v>23.104098494792201</v>
      </c>
      <c r="R6" s="3">
        <v>1.4429098573035599E-2</v>
      </c>
      <c r="S6" s="3">
        <v>1.8082662113666901</v>
      </c>
      <c r="T6" s="3">
        <v>1.7374444275686001</v>
      </c>
      <c r="U6" s="3">
        <v>3.5601397375083201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102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7.7583630887260302</v>
      </c>
      <c r="G7" s="3">
        <v>359.41961924645801</v>
      </c>
      <c r="H7" s="3">
        <v>55.639920334669803</v>
      </c>
      <c r="I7" s="3">
        <v>422.81790266985303</v>
      </c>
      <c r="J7" s="3">
        <v>0.13421968143495999</v>
      </c>
      <c r="K7" s="3">
        <v>2.3002855631773298</v>
      </c>
      <c r="L7" s="3">
        <v>17.765826562860099</v>
      </c>
      <c r="M7" s="3">
        <v>20.200331807472399</v>
      </c>
      <c r="N7" s="3">
        <v>0.12568548203736199</v>
      </c>
      <c r="O7" s="3">
        <v>0.97043297196543599</v>
      </c>
      <c r="P7" s="3">
        <v>16.4415964588949</v>
      </c>
      <c r="Q7" s="3">
        <v>17.537714912897702</v>
      </c>
      <c r="R7" s="3">
        <v>8.5341993975986408E-3</v>
      </c>
      <c r="S7" s="3">
        <v>1.3298525912118899</v>
      </c>
      <c r="T7" s="3">
        <v>1.3242301039651401</v>
      </c>
      <c r="U7" s="3">
        <v>2.6626168945746298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102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4.7371930148343999</v>
      </c>
      <c r="G8" s="3">
        <v>257.97842118816698</v>
      </c>
      <c r="H8" s="3">
        <v>41.109531758351601</v>
      </c>
      <c r="I8" s="3">
        <v>303.82514596135297</v>
      </c>
      <c r="J8" s="3">
        <v>8.1953439156635194E-2</v>
      </c>
      <c r="K8" s="3">
        <v>1.65106189560427</v>
      </c>
      <c r="L8" s="3">
        <v>13.126273490441701</v>
      </c>
      <c r="M8" s="3">
        <v>14.859288825202601</v>
      </c>
      <c r="N8" s="3">
        <v>7.6742526840317293E-2</v>
      </c>
      <c r="O8" s="3">
        <v>0.69654173720805002</v>
      </c>
      <c r="P8" s="3">
        <v>12.1478666345929</v>
      </c>
      <c r="Q8" s="3">
        <v>12.921150898641301</v>
      </c>
      <c r="R8" s="3">
        <v>5.2109123163178398E-3</v>
      </c>
      <c r="S8" s="3">
        <v>0.95452015839621696</v>
      </c>
      <c r="T8" s="3">
        <v>0.97840685584876896</v>
      </c>
      <c r="U8" s="3">
        <v>1.9381379265612999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102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2.9815792481102701</v>
      </c>
      <c r="G9" s="3">
        <v>182.25503614925799</v>
      </c>
      <c r="H9" s="3">
        <v>29.7117847799991</v>
      </c>
      <c r="I9" s="3">
        <v>214.94840017736701</v>
      </c>
      <c r="J9" s="3">
        <v>5.1581320992307597E-2</v>
      </c>
      <c r="K9" s="3">
        <v>1.16643223135525</v>
      </c>
      <c r="L9" s="3">
        <v>9.4869728802537203</v>
      </c>
      <c r="M9" s="3">
        <v>10.7049864326013</v>
      </c>
      <c r="N9" s="3">
        <v>4.8301583819386297E-2</v>
      </c>
      <c r="O9" s="3">
        <v>0.492088597602996</v>
      </c>
      <c r="P9" s="3">
        <v>8.7798324024897401</v>
      </c>
      <c r="Q9" s="3">
        <v>9.3202225839121198</v>
      </c>
      <c r="R9" s="3">
        <v>3.2797371729212902E-3</v>
      </c>
      <c r="S9" s="3">
        <v>0.67434363375225403</v>
      </c>
      <c r="T9" s="3">
        <v>0.70714047776397904</v>
      </c>
      <c r="U9" s="3">
        <v>1.38476384868915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102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1.9239073020720301</v>
      </c>
      <c r="G10" s="3">
        <v>127.428736492854</v>
      </c>
      <c r="H10" s="3">
        <v>21.1401350274562</v>
      </c>
      <c r="I10" s="3">
        <v>150.49277882238201</v>
      </c>
      <c r="J10" s="3">
        <v>3.3283596325846099E-2</v>
      </c>
      <c r="K10" s="3">
        <v>0.81554391355426303</v>
      </c>
      <c r="L10" s="3">
        <v>6.7500451142667703</v>
      </c>
      <c r="M10" s="3">
        <v>7.59887262414688</v>
      </c>
      <c r="N10" s="3">
        <v>3.1167298293566899E-2</v>
      </c>
      <c r="O10" s="3">
        <v>0.34405758853070501</v>
      </c>
      <c r="P10" s="3">
        <v>6.2469099006133098</v>
      </c>
      <c r="Q10" s="3">
        <v>6.6221347874375898</v>
      </c>
      <c r="R10" s="3">
        <v>2.11629803227923E-3</v>
      </c>
      <c r="S10" s="3">
        <v>0.47148632502355903</v>
      </c>
      <c r="T10" s="3">
        <v>0.50313521365345804</v>
      </c>
      <c r="U10" s="3">
        <v>0.97673783670929604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102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1.26486138180011</v>
      </c>
      <c r="G11" s="3">
        <v>88.488622378401502</v>
      </c>
      <c r="H11" s="3">
        <v>14.874419418263299</v>
      </c>
      <c r="I11" s="3">
        <v>104.627903178465</v>
      </c>
      <c r="J11" s="3">
        <v>2.1882101905142001E-2</v>
      </c>
      <c r="K11" s="3">
        <v>0.566327183221769</v>
      </c>
      <c r="L11" s="3">
        <v>4.74940212025147</v>
      </c>
      <c r="M11" s="3">
        <v>5.3376114053783796</v>
      </c>
      <c r="N11" s="3">
        <v>2.0490754385161899E-2</v>
      </c>
      <c r="O11" s="3">
        <v>0.238919280421684</v>
      </c>
      <c r="P11" s="3">
        <v>4.3953909380968099</v>
      </c>
      <c r="Q11" s="3">
        <v>4.6548009729036499</v>
      </c>
      <c r="R11" s="3">
        <v>1.3913475199801299E-3</v>
      </c>
      <c r="S11" s="3">
        <v>0.32740790280008503</v>
      </c>
      <c r="T11" s="3">
        <v>0.35401118215466698</v>
      </c>
      <c r="U11" s="3">
        <v>0.68281043247473205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102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0.84270552973955803</v>
      </c>
      <c r="G12" s="3">
        <v>61.170631743365902</v>
      </c>
      <c r="H12" s="3">
        <v>10.3830435078986</v>
      </c>
      <c r="I12" s="3">
        <v>72.396380781004098</v>
      </c>
      <c r="J12" s="3">
        <v>1.4578805664494401E-2</v>
      </c>
      <c r="K12" s="3">
        <v>0.39149204315754199</v>
      </c>
      <c r="L12" s="3">
        <v>3.3153057920720301</v>
      </c>
      <c r="M12" s="3">
        <v>3.7213766408940598</v>
      </c>
      <c r="N12" s="3">
        <v>1.36518295817808E-2</v>
      </c>
      <c r="O12" s="3">
        <v>0.16516070570708799</v>
      </c>
      <c r="P12" s="3">
        <v>3.0681893565840399</v>
      </c>
      <c r="Q12" s="3">
        <v>3.2470018918729102</v>
      </c>
      <c r="R12" s="3">
        <v>9.2697608271351403E-4</v>
      </c>
      <c r="S12" s="3">
        <v>0.226331337450454</v>
      </c>
      <c r="T12" s="3">
        <v>0.24711643548798701</v>
      </c>
      <c r="U12" s="3">
        <v>0.47437474902115401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102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0.56660450552188901</v>
      </c>
      <c r="G13" s="3">
        <v>42.159096309497002</v>
      </c>
      <c r="H13" s="3">
        <v>7.2071330206462099</v>
      </c>
      <c r="I13" s="3">
        <v>49.9328338356651</v>
      </c>
      <c r="J13" s="3">
        <v>9.8022579455286692E-3</v>
      </c>
      <c r="K13" s="3">
        <v>0.26981821638078102</v>
      </c>
      <c r="L13" s="3">
        <v>2.3012375734923398</v>
      </c>
      <c r="M13" s="3">
        <v>2.58085804781865</v>
      </c>
      <c r="N13" s="3">
        <v>9.1789929894546003E-3</v>
      </c>
      <c r="O13" s="3">
        <v>0.113829560035642</v>
      </c>
      <c r="P13" s="3">
        <v>2.1297078076009601</v>
      </c>
      <c r="Q13" s="3">
        <v>2.2527163606260499</v>
      </c>
      <c r="R13" s="3">
        <v>6.2326495607407701E-4</v>
      </c>
      <c r="S13" s="3">
        <v>0.155988656345139</v>
      </c>
      <c r="T13" s="3">
        <v>0.17152976589138</v>
      </c>
      <c r="U13" s="3">
        <v>0.32814168719259301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102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0.38332209413367502</v>
      </c>
      <c r="G14" s="3">
        <v>28.997846211403399</v>
      </c>
      <c r="H14" s="3">
        <v>4.9827513215819002</v>
      </c>
      <c r="I14" s="3">
        <v>34.363919627119003</v>
      </c>
      <c r="J14" s="3">
        <v>6.6314722285125798E-3</v>
      </c>
      <c r="K14" s="3">
        <v>0.18558621575298201</v>
      </c>
      <c r="L14" s="3">
        <v>1.5909924969811</v>
      </c>
      <c r="M14" s="3">
        <v>1.7832101849626001</v>
      </c>
      <c r="N14" s="3">
        <v>6.2098179249655402E-3</v>
      </c>
      <c r="O14" s="3">
        <v>7.8294184770789199E-2</v>
      </c>
      <c r="P14" s="3">
        <v>1.4724030155274499</v>
      </c>
      <c r="Q14" s="3">
        <v>1.5569070182232101</v>
      </c>
      <c r="R14" s="3">
        <v>4.2165430354704301E-4</v>
      </c>
      <c r="S14" s="3">
        <v>0.107292030982193</v>
      </c>
      <c r="T14" s="3">
        <v>0.118589481453649</v>
      </c>
      <c r="U14" s="3">
        <v>0.22630316673938899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"/>
  <sheetViews>
    <sheetView showGridLines="0" workbookViewId="0"/>
  </sheetViews>
  <sheetFormatPr defaultRowHeight="14.5" x14ac:dyDescent="0.35"/>
  <cols>
    <col min="3" max="3" width="10.08984375" customWidth="1"/>
    <col min="4" max="4" width="13.6328125" customWidth="1"/>
    <col min="5" max="5" width="14.81640625" customWidth="1"/>
    <col min="6" max="6" width="16" customWidth="1"/>
    <col min="7" max="7" width="3.7265625" customWidth="1"/>
  </cols>
  <sheetData>
    <row r="1" spans="2:7" ht="15.5" x14ac:dyDescent="0.35">
      <c r="B1" s="1"/>
    </row>
    <row r="2" spans="2:7" ht="15.5" x14ac:dyDescent="0.35">
      <c r="B2" s="1" t="s">
        <v>8</v>
      </c>
    </row>
    <row r="3" spans="2:7" ht="15.5" x14ac:dyDescent="0.35">
      <c r="B3" s="1" t="s">
        <v>10</v>
      </c>
    </row>
    <row r="4" spans="2:7" ht="15.5" x14ac:dyDescent="0.35">
      <c r="B4" s="1" t="s">
        <v>11</v>
      </c>
    </row>
    <row r="5" spans="2:7" ht="15.5" x14ac:dyDescent="0.35">
      <c r="B5" s="1" t="s">
        <v>12</v>
      </c>
    </row>
    <row r="6" spans="2:7" ht="15.5" x14ac:dyDescent="0.35">
      <c r="B6" s="1" t="s">
        <v>13</v>
      </c>
    </row>
    <row r="7" spans="2:7" ht="15.5" x14ac:dyDescent="0.35">
      <c r="B7" s="1"/>
    </row>
    <row r="8" spans="2:7" ht="15.5" x14ac:dyDescent="0.35">
      <c r="B8" s="1" t="s">
        <v>14</v>
      </c>
    </row>
    <row r="9" spans="2:7" ht="15.5" x14ac:dyDescent="0.35">
      <c r="B9" s="1" t="s">
        <v>15</v>
      </c>
    </row>
    <row r="10" spans="2:7" ht="15.5" x14ac:dyDescent="0.35">
      <c r="B10" s="1" t="s">
        <v>16</v>
      </c>
    </row>
    <row r="11" spans="2:7" ht="15.5" x14ac:dyDescent="0.35">
      <c r="B11" s="1" t="s">
        <v>17</v>
      </c>
    </row>
    <row r="13" spans="2:7" x14ac:dyDescent="0.35">
      <c r="C13" s="2" t="s">
        <v>18</v>
      </c>
      <c r="D13" s="2" t="s">
        <v>19</v>
      </c>
      <c r="E13" s="2" t="s">
        <v>20</v>
      </c>
      <c r="F13" s="2" t="s">
        <v>21</v>
      </c>
      <c r="G13" s="2"/>
    </row>
    <row r="14" spans="2:7" x14ac:dyDescent="0.35">
      <c r="B14" t="s">
        <v>9</v>
      </c>
      <c r="C14" s="2" t="s">
        <v>22</v>
      </c>
      <c r="D14" s="2">
        <v>1.1000000000000001E-3</v>
      </c>
      <c r="E14" s="2">
        <v>3.7000000000000002E-3</v>
      </c>
      <c r="F14" s="2">
        <v>2.3800000000000002E-2</v>
      </c>
      <c r="G14" s="2"/>
    </row>
    <row r="15" spans="2:7" x14ac:dyDescent="0.35">
      <c r="C15" s="2" t="s">
        <v>23</v>
      </c>
      <c r="D15" s="2">
        <v>1.6199999999999999E-2</v>
      </c>
      <c r="E15" s="2">
        <v>2.7000000000000001E-3</v>
      </c>
      <c r="F15" s="2">
        <v>0.29549999999999998</v>
      </c>
      <c r="G15" s="2"/>
    </row>
    <row r="16" spans="2:7" x14ac:dyDescent="0.35">
      <c r="C16" s="2" t="s">
        <v>24</v>
      </c>
      <c r="D16" s="2">
        <v>1.7299999999999999E-2</v>
      </c>
      <c r="E16" s="2">
        <v>6.4000000000000003E-3</v>
      </c>
      <c r="F16" s="2">
        <v>0.31929999999999997</v>
      </c>
      <c r="G16" s="2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2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103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114.981755187733</v>
      </c>
      <c r="G2" s="3">
        <v>859.35482102581102</v>
      </c>
      <c r="H2" s="3">
        <v>89.1448526130185</v>
      </c>
      <c r="I2" s="3">
        <v>1063.48142882656</v>
      </c>
      <c r="J2" s="3">
        <v>1.98918436474778</v>
      </c>
      <c r="K2" s="3">
        <v>5.4998708545651898</v>
      </c>
      <c r="L2" s="3">
        <v>28.4639514393368</v>
      </c>
      <c r="M2" s="3">
        <v>35.953006658649798</v>
      </c>
      <c r="N2" s="3">
        <v>1.86270443404127</v>
      </c>
      <c r="O2" s="3">
        <v>2.32025801676969</v>
      </c>
      <c r="P2" s="3">
        <v>26.342303947146998</v>
      </c>
      <c r="Q2" s="3">
        <v>30.5252663979579</v>
      </c>
      <c r="R2" s="3">
        <v>0.12647993070650601</v>
      </c>
      <c r="S2" s="3">
        <v>3.1796128377955002</v>
      </c>
      <c r="T2" s="3">
        <v>2.1216474921898398</v>
      </c>
      <c r="U2" s="3">
        <v>5.4277402606918503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103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78.902236922366498</v>
      </c>
      <c r="G3" s="3">
        <v>903.07822597955999</v>
      </c>
      <c r="H3" s="3">
        <v>96.719183391501701</v>
      </c>
      <c r="I3" s="3">
        <v>1078.6996462934301</v>
      </c>
      <c r="J3" s="3">
        <v>1.3650086987569401</v>
      </c>
      <c r="K3" s="3">
        <v>5.7797006462691796</v>
      </c>
      <c r="L3" s="3">
        <v>30.882435256906501</v>
      </c>
      <c r="M3" s="3">
        <v>38.027144601932598</v>
      </c>
      <c r="N3" s="3">
        <v>1.2782162381423401</v>
      </c>
      <c r="O3" s="3">
        <v>2.4383112101448101</v>
      </c>
      <c r="P3" s="3">
        <v>28.5805186921888</v>
      </c>
      <c r="Q3" s="3">
        <v>32.297046140475899</v>
      </c>
      <c r="R3" s="3">
        <v>8.6792460614603203E-2</v>
      </c>
      <c r="S3" s="3">
        <v>3.3413894361243699</v>
      </c>
      <c r="T3" s="3">
        <v>2.30191656471774</v>
      </c>
      <c r="U3" s="3">
        <v>5.7300984614567199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103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40.049646358375803</v>
      </c>
      <c r="G4" s="3">
        <v>716.81308548303195</v>
      </c>
      <c r="H4" s="3">
        <v>79.800157677106299</v>
      </c>
      <c r="I4" s="3">
        <v>836.66288951851402</v>
      </c>
      <c r="J4" s="3">
        <v>0.69285888199990098</v>
      </c>
      <c r="K4" s="3">
        <v>4.5876037470914097</v>
      </c>
      <c r="L4" s="3">
        <v>25.480190346299999</v>
      </c>
      <c r="M4" s="3">
        <v>30.760652975391299</v>
      </c>
      <c r="N4" s="3">
        <v>0.64880427100568805</v>
      </c>
      <c r="O4" s="3">
        <v>1.93539533080419</v>
      </c>
      <c r="P4" s="3">
        <v>23.580946593584901</v>
      </c>
      <c r="Q4" s="3">
        <v>26.165146195394801</v>
      </c>
      <c r="R4" s="3">
        <v>4.40546109942134E-2</v>
      </c>
      <c r="S4" s="3">
        <v>2.6522084162872201</v>
      </c>
      <c r="T4" s="3">
        <v>1.89924375271513</v>
      </c>
      <c r="U4" s="3">
        <v>4.5955067799965601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103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19.757406777505299</v>
      </c>
      <c r="G5" s="3">
        <v>522.929829647573</v>
      </c>
      <c r="H5" s="3">
        <v>60.248231420995097</v>
      </c>
      <c r="I5" s="3">
        <v>602.93546784607304</v>
      </c>
      <c r="J5" s="3">
        <v>0.34180313725084099</v>
      </c>
      <c r="K5" s="3">
        <v>3.3467509097444701</v>
      </c>
      <c r="L5" s="3">
        <v>19.2372602927237</v>
      </c>
      <c r="M5" s="3">
        <v>22.9258143397191</v>
      </c>
      <c r="N5" s="3">
        <v>0.32006998979558499</v>
      </c>
      <c r="O5" s="3">
        <v>1.41191054004845</v>
      </c>
      <c r="P5" s="3">
        <v>17.803352384904102</v>
      </c>
      <c r="Q5" s="3">
        <v>19.5353329147481</v>
      </c>
      <c r="R5" s="3">
        <v>2.17331474552558E-2</v>
      </c>
      <c r="S5" s="3">
        <v>1.9348403696960199</v>
      </c>
      <c r="T5" s="3">
        <v>1.4339079078196799</v>
      </c>
      <c r="U5" s="3">
        <v>3.3904814249709601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103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9.9377847445396608</v>
      </c>
      <c r="G6" s="3">
        <v>361.97857242684199</v>
      </c>
      <c r="H6" s="3">
        <v>42.880474644534502</v>
      </c>
      <c r="I6" s="3">
        <v>414.79683181591599</v>
      </c>
      <c r="J6" s="3">
        <v>0.17192367608053599</v>
      </c>
      <c r="K6" s="3">
        <v>2.3166628635317901</v>
      </c>
      <c r="L6" s="3">
        <v>13.6917355539999</v>
      </c>
      <c r="M6" s="3">
        <v>16.180322093612201</v>
      </c>
      <c r="N6" s="3">
        <v>0.160992112861542</v>
      </c>
      <c r="O6" s="3">
        <v>0.97734214555247301</v>
      </c>
      <c r="P6" s="3">
        <v>12.6711802574599</v>
      </c>
      <c r="Q6" s="3">
        <v>13.809514515874</v>
      </c>
      <c r="R6" s="3">
        <v>1.0931563218993599E-2</v>
      </c>
      <c r="S6" s="3">
        <v>1.3393207179793101</v>
      </c>
      <c r="T6" s="3">
        <v>1.0205552965399201</v>
      </c>
      <c r="U6" s="3">
        <v>2.3708075777382298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103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5.2122264252244497</v>
      </c>
      <c r="G7" s="3">
        <v>242.71237843596899</v>
      </c>
      <c r="H7" s="3">
        <v>29.3757442038997</v>
      </c>
      <c r="I7" s="3">
        <v>277.30034906509297</v>
      </c>
      <c r="J7" s="3">
        <v>9.0171517156382899E-2</v>
      </c>
      <c r="K7" s="3">
        <v>1.5533592219901999</v>
      </c>
      <c r="L7" s="3">
        <v>9.3796751243051695</v>
      </c>
      <c r="M7" s="3">
        <v>11.0232058634518</v>
      </c>
      <c r="N7" s="3">
        <v>8.4438068088636006E-2</v>
      </c>
      <c r="O7" s="3">
        <v>0.655323421777115</v>
      </c>
      <c r="P7" s="3">
        <v>8.6805324122523597</v>
      </c>
      <c r="Q7" s="3">
        <v>9.4202939021181091</v>
      </c>
      <c r="R7" s="3">
        <v>5.7334490677468904E-3</v>
      </c>
      <c r="S7" s="3">
        <v>0.89803580021308405</v>
      </c>
      <c r="T7" s="3">
        <v>0.69914271205281298</v>
      </c>
      <c r="U7" s="3">
        <v>1.60291196133364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103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2.8661845048435302</v>
      </c>
      <c r="G8" s="3">
        <v>159.64195863045899</v>
      </c>
      <c r="H8" s="3">
        <v>19.6336333729143</v>
      </c>
      <c r="I8" s="3">
        <v>182.14177650821699</v>
      </c>
      <c r="J8" s="3">
        <v>4.95849919337931E-2</v>
      </c>
      <c r="K8" s="3">
        <v>1.02170853523494</v>
      </c>
      <c r="L8" s="3">
        <v>6.2690191359715302</v>
      </c>
      <c r="M8" s="3">
        <v>7.34031266314026</v>
      </c>
      <c r="N8" s="3">
        <v>4.6432188978465301E-2</v>
      </c>
      <c r="O8" s="3">
        <v>0.43103328830223903</v>
      </c>
      <c r="P8" s="3">
        <v>5.8017386616961701</v>
      </c>
      <c r="Q8" s="3">
        <v>6.2792041389768798</v>
      </c>
      <c r="R8" s="3">
        <v>3.1528029553278898E-3</v>
      </c>
      <c r="S8" s="3">
        <v>0.59067524693269802</v>
      </c>
      <c r="T8" s="3">
        <v>0.46728047427536001</v>
      </c>
      <c r="U8" s="3">
        <v>1.06110852416339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103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1.6448746536711301</v>
      </c>
      <c r="G9" s="3">
        <v>103.785423047915</v>
      </c>
      <c r="H9" s="3">
        <v>12.913707986683599</v>
      </c>
      <c r="I9" s="3">
        <v>118.34400568827</v>
      </c>
      <c r="J9" s="3">
        <v>2.84563315085106E-2</v>
      </c>
      <c r="K9" s="3">
        <v>0.66422670750665502</v>
      </c>
      <c r="L9" s="3">
        <v>4.1233469601480701</v>
      </c>
      <c r="M9" s="3">
        <v>4.8160299991632396</v>
      </c>
      <c r="N9" s="3">
        <v>2.6646969389472301E-2</v>
      </c>
      <c r="O9" s="3">
        <v>0.28022064222936999</v>
      </c>
      <c r="P9" s="3">
        <v>3.816000710065</v>
      </c>
      <c r="Q9" s="3">
        <v>4.12286832168384</v>
      </c>
      <c r="R9" s="3">
        <v>1.8093621190382399E-3</v>
      </c>
      <c r="S9" s="3">
        <v>0.38400606527728498</v>
      </c>
      <c r="T9" s="3">
        <v>0.30734625008306898</v>
      </c>
      <c r="U9" s="3">
        <v>0.69316167747939295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103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0.97644581392185203</v>
      </c>
      <c r="G10" s="3">
        <v>66.993669930497006</v>
      </c>
      <c r="H10" s="3">
        <v>8.4053359440799298</v>
      </c>
      <c r="I10" s="3">
        <v>76.375451688498799</v>
      </c>
      <c r="J10" s="3">
        <v>1.6892512580848E-2</v>
      </c>
      <c r="K10" s="3">
        <v>0.42875948755518101</v>
      </c>
      <c r="L10" s="3">
        <v>2.68382376694472</v>
      </c>
      <c r="M10" s="3">
        <v>3.1294757670807498</v>
      </c>
      <c r="N10" s="3">
        <v>1.5818422185534E-2</v>
      </c>
      <c r="O10" s="3">
        <v>0.18088290881234201</v>
      </c>
      <c r="P10" s="3">
        <v>2.48377677147562</v>
      </c>
      <c r="Q10" s="3">
        <v>2.6804781024734998</v>
      </c>
      <c r="R10" s="3">
        <v>1.07409039531404E-3</v>
      </c>
      <c r="S10" s="3">
        <v>0.247876578742839</v>
      </c>
      <c r="T10" s="3">
        <v>0.20004699546910201</v>
      </c>
      <c r="U10" s="3">
        <v>0.44899766460725499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103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0.59406532759028496</v>
      </c>
      <c r="G11" s="3">
        <v>43.055789029525101</v>
      </c>
      <c r="H11" s="3">
        <v>5.4335042900395401</v>
      </c>
      <c r="I11" s="3">
        <v>49.083358647154903</v>
      </c>
      <c r="J11" s="3">
        <v>1.02773301673119E-2</v>
      </c>
      <c r="K11" s="3">
        <v>0.27555704978896001</v>
      </c>
      <c r="L11" s="3">
        <v>1.7349179198096201</v>
      </c>
      <c r="M11" s="3">
        <v>2.0207522997659</v>
      </c>
      <c r="N11" s="3">
        <v>9.6238583069626193E-3</v>
      </c>
      <c r="O11" s="3">
        <v>0.116250630379718</v>
      </c>
      <c r="P11" s="3">
        <v>1.6056005177066801</v>
      </c>
      <c r="Q11" s="3">
        <v>1.7314750063933599</v>
      </c>
      <c r="R11" s="3">
        <v>6.5347186034931401E-4</v>
      </c>
      <c r="S11" s="3">
        <v>0.15930641940924301</v>
      </c>
      <c r="T11" s="3">
        <v>0.12931740210294099</v>
      </c>
      <c r="U11" s="3">
        <v>0.289277293372533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103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0.36757311525487402</v>
      </c>
      <c r="G12" s="3">
        <v>27.596593639765199</v>
      </c>
      <c r="H12" s="3">
        <v>3.4966320347734401</v>
      </c>
      <c r="I12" s="3">
        <v>31.4607987897935</v>
      </c>
      <c r="J12" s="3">
        <v>6.3590148939093299E-3</v>
      </c>
      <c r="K12" s="3">
        <v>0.17661819929449701</v>
      </c>
      <c r="L12" s="3">
        <v>1.1164746087031601</v>
      </c>
      <c r="M12" s="3">
        <v>1.2994518228915699</v>
      </c>
      <c r="N12" s="3">
        <v>5.9546844671289701E-3</v>
      </c>
      <c r="O12" s="3">
        <v>7.4510802827366093E-2</v>
      </c>
      <c r="P12" s="3">
        <v>1.03325476627555</v>
      </c>
      <c r="Q12" s="3">
        <v>1.1137202535700499</v>
      </c>
      <c r="R12" s="3">
        <v>4.0433042678036203E-4</v>
      </c>
      <c r="S12" s="3">
        <v>0.102107396467131</v>
      </c>
      <c r="T12" s="3">
        <v>8.3219842427607896E-2</v>
      </c>
      <c r="U12" s="3">
        <v>0.18573156932151999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103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0.22998394612043699</v>
      </c>
      <c r="G13" s="3">
        <v>17.6583691182718</v>
      </c>
      <c r="H13" s="3">
        <v>2.2435575773202201</v>
      </c>
      <c r="I13" s="3">
        <v>20.131910641712501</v>
      </c>
      <c r="J13" s="3">
        <v>3.9787222678835596E-3</v>
      </c>
      <c r="K13" s="3">
        <v>0.113013562356939</v>
      </c>
      <c r="L13" s="3">
        <v>0.71636793443834601</v>
      </c>
      <c r="M13" s="3">
        <v>0.83336021906316904</v>
      </c>
      <c r="N13" s="3">
        <v>3.7257399271510799E-3</v>
      </c>
      <c r="O13" s="3">
        <v>4.7677596619333802E-2</v>
      </c>
      <c r="P13" s="3">
        <v>0.66297126409812501</v>
      </c>
      <c r="Q13" s="3">
        <v>0.71437460064461</v>
      </c>
      <c r="R13" s="3">
        <v>2.5298234073248098E-4</v>
      </c>
      <c r="S13" s="3">
        <v>6.5335965737605597E-2</v>
      </c>
      <c r="T13" s="3">
        <v>5.3396670340221303E-2</v>
      </c>
      <c r="U13" s="3">
        <v>0.11898561841855899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103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0.144938023577561</v>
      </c>
      <c r="G14" s="3">
        <v>11.2873368384311</v>
      </c>
      <c r="H14" s="3">
        <v>1.4367596636525399</v>
      </c>
      <c r="I14" s="3">
        <v>12.8690345256613</v>
      </c>
      <c r="J14" s="3">
        <v>2.5074278078918099E-3</v>
      </c>
      <c r="K14" s="3">
        <v>7.2238955765959401E-2</v>
      </c>
      <c r="L14" s="3">
        <v>0.45875736060425698</v>
      </c>
      <c r="M14" s="3">
        <v>0.53350374417810797</v>
      </c>
      <c r="N14" s="3">
        <v>2.3479959819564899E-3</v>
      </c>
      <c r="O14" s="3">
        <v>3.04758094637641E-2</v>
      </c>
      <c r="P14" s="3">
        <v>0.424562480609327</v>
      </c>
      <c r="Q14" s="3">
        <v>0.457386286055047</v>
      </c>
      <c r="R14" s="3">
        <v>1.5943182593531699E-4</v>
      </c>
      <c r="S14" s="3">
        <v>4.17631463021952E-2</v>
      </c>
      <c r="T14" s="3">
        <v>3.4194879994930497E-2</v>
      </c>
      <c r="U14" s="3">
        <v>7.6117458123061102E-2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6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104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544.10511038152504</v>
      </c>
      <c r="G2" s="3">
        <v>3044.0099522003702</v>
      </c>
      <c r="H2" s="3">
        <v>344.69749502116701</v>
      </c>
      <c r="I2" s="3">
        <v>3932.8125576030602</v>
      </c>
      <c r="J2" s="3">
        <v>9.4130184096003795</v>
      </c>
      <c r="K2" s="3">
        <v>19.4816636940824</v>
      </c>
      <c r="L2" s="3">
        <v>110.061910160259</v>
      </c>
      <c r="M2" s="3">
        <v>138.95659226394099</v>
      </c>
      <c r="N2" s="3">
        <v>8.8145027881807003</v>
      </c>
      <c r="O2" s="3">
        <v>8.2188268709410099</v>
      </c>
      <c r="P2" s="3">
        <v>101.85810977875499</v>
      </c>
      <c r="Q2" s="3">
        <v>118.891439437876</v>
      </c>
      <c r="R2" s="3">
        <v>0.59851562141967696</v>
      </c>
      <c r="S2" s="3">
        <v>11.2628368231414</v>
      </c>
      <c r="T2" s="3">
        <v>8.2038003815037701</v>
      </c>
      <c r="U2" s="3">
        <v>20.0651528260648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104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524.624607853111</v>
      </c>
      <c r="G3" s="3">
        <v>3465.5111634567902</v>
      </c>
      <c r="H3" s="3">
        <v>406.466391267809</v>
      </c>
      <c r="I3" s="3">
        <v>4396.6021625777103</v>
      </c>
      <c r="J3" s="3">
        <v>9.0760057158588108</v>
      </c>
      <c r="K3" s="3">
        <v>22.179271446123501</v>
      </c>
      <c r="L3" s="3">
        <v>129.78471873181101</v>
      </c>
      <c r="M3" s="3">
        <v>161.03999589379401</v>
      </c>
      <c r="N3" s="3">
        <v>8.4989186472203908</v>
      </c>
      <c r="O3" s="3">
        <v>9.35688014133334</v>
      </c>
      <c r="P3" s="3">
        <v>120.110818619638</v>
      </c>
      <c r="Q3" s="3">
        <v>137.96661740819101</v>
      </c>
      <c r="R3" s="3">
        <v>0.57708706863842196</v>
      </c>
      <c r="S3" s="3">
        <v>12.8223913047901</v>
      </c>
      <c r="T3" s="3">
        <v>9.6739001121738504</v>
      </c>
      <c r="U3" s="3">
        <v>23.073378485602401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104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389.55842301827897</v>
      </c>
      <c r="G4" s="3">
        <v>3148.69337699687</v>
      </c>
      <c r="H4" s="3">
        <v>380.273072429141</v>
      </c>
      <c r="I4" s="3">
        <v>3918.5248724442899</v>
      </c>
      <c r="J4" s="3">
        <v>6.7393607182162398</v>
      </c>
      <c r="K4" s="3">
        <v>20.15163761278</v>
      </c>
      <c r="L4" s="3">
        <v>121.42119202662499</v>
      </c>
      <c r="M4" s="3">
        <v>148.31219035762101</v>
      </c>
      <c r="N4" s="3">
        <v>6.3108464528961301</v>
      </c>
      <c r="O4" s="3">
        <v>8.5014721178915593</v>
      </c>
      <c r="P4" s="3">
        <v>112.370692902811</v>
      </c>
      <c r="Q4" s="3">
        <v>127.183011473599</v>
      </c>
      <c r="R4" s="3">
        <v>0.428514265320107</v>
      </c>
      <c r="S4" s="3">
        <v>11.6501654948884</v>
      </c>
      <c r="T4" s="3">
        <v>9.0504991238135606</v>
      </c>
      <c r="U4" s="3">
        <v>21.1291788840221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104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271.316591137871</v>
      </c>
      <c r="G5" s="3">
        <v>2674.99190127255</v>
      </c>
      <c r="H5" s="3">
        <v>330.94915450463202</v>
      </c>
      <c r="I5" s="3">
        <v>3277.2576469150499</v>
      </c>
      <c r="J5" s="3">
        <v>4.6937770266851704</v>
      </c>
      <c r="K5" s="3">
        <v>17.119948168144301</v>
      </c>
      <c r="L5" s="3">
        <v>105.67206503332901</v>
      </c>
      <c r="M5" s="3">
        <v>127.485790228158</v>
      </c>
      <c r="N5" s="3">
        <v>4.3953287764335096</v>
      </c>
      <c r="O5" s="3">
        <v>7.2224781334358896</v>
      </c>
      <c r="P5" s="3">
        <v>97.795475156118698</v>
      </c>
      <c r="Q5" s="3">
        <v>109.413282065988</v>
      </c>
      <c r="R5" s="3">
        <v>0.298448250251658</v>
      </c>
      <c r="S5" s="3">
        <v>9.8974700347084408</v>
      </c>
      <c r="T5" s="3">
        <v>7.8765898772102396</v>
      </c>
      <c r="U5" s="3">
        <v>18.072508162170301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104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182.26122616034499</v>
      </c>
      <c r="G6" s="3">
        <v>2151.2802302485202</v>
      </c>
      <c r="H6" s="3">
        <v>271.53375174541702</v>
      </c>
      <c r="I6" s="3">
        <v>2605.0752081542801</v>
      </c>
      <c r="J6" s="3">
        <v>3.1531192125739702</v>
      </c>
      <c r="K6" s="3">
        <v>13.7681934735905</v>
      </c>
      <c r="L6" s="3">
        <v>86.700726932311696</v>
      </c>
      <c r="M6" s="3">
        <v>103.62203961847599</v>
      </c>
      <c r="N6" s="3">
        <v>2.9526318637975901</v>
      </c>
      <c r="O6" s="3">
        <v>5.8084566216709899</v>
      </c>
      <c r="P6" s="3">
        <v>80.238223640770798</v>
      </c>
      <c r="Q6" s="3">
        <v>88.999312126239403</v>
      </c>
      <c r="R6" s="3">
        <v>0.20048734877638</v>
      </c>
      <c r="S6" s="3">
        <v>7.9597368519195104</v>
      </c>
      <c r="T6" s="3">
        <v>6.46250329154093</v>
      </c>
      <c r="U6" s="3">
        <v>14.6227274922368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104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120.472000514424</v>
      </c>
      <c r="G7" s="3">
        <v>1658.9484416069099</v>
      </c>
      <c r="H7" s="3">
        <v>212.828698534561</v>
      </c>
      <c r="I7" s="3">
        <v>1992.2491406559</v>
      </c>
      <c r="J7" s="3">
        <v>2.0841656088995402</v>
      </c>
      <c r="K7" s="3">
        <v>10.6172700262843</v>
      </c>
      <c r="L7" s="3">
        <v>67.956203442085197</v>
      </c>
      <c r="M7" s="3">
        <v>80.657639077268996</v>
      </c>
      <c r="N7" s="3">
        <v>1.95164640833368</v>
      </c>
      <c r="O7" s="3">
        <v>4.4791607923386696</v>
      </c>
      <c r="P7" s="3">
        <v>62.890880416962702</v>
      </c>
      <c r="Q7" s="3">
        <v>69.321687617635007</v>
      </c>
      <c r="R7" s="3">
        <v>0.132519200565867</v>
      </c>
      <c r="S7" s="3">
        <v>6.13810923394559</v>
      </c>
      <c r="T7" s="3">
        <v>5.0653230251225398</v>
      </c>
      <c r="U7" s="3">
        <v>11.335951459634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104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79.343815551580093</v>
      </c>
      <c r="G8" s="3">
        <v>1240.1827833647101</v>
      </c>
      <c r="H8" s="3">
        <v>161.17510559278199</v>
      </c>
      <c r="I8" s="3">
        <v>1480.7017045090699</v>
      </c>
      <c r="J8" s="3">
        <v>1.3726480090423401</v>
      </c>
      <c r="K8" s="3">
        <v>7.93716981353416</v>
      </c>
      <c r="L8" s="3">
        <v>51.463211215775203</v>
      </c>
      <c r="M8" s="3">
        <v>60.773029038351702</v>
      </c>
      <c r="N8" s="3">
        <v>1.2853698119356001</v>
      </c>
      <c r="O8" s="3">
        <v>3.3484935150847299</v>
      </c>
      <c r="P8" s="3">
        <v>47.627243702667002</v>
      </c>
      <c r="Q8" s="3">
        <v>52.261107029687302</v>
      </c>
      <c r="R8" s="3">
        <v>8.7278197106738106E-2</v>
      </c>
      <c r="S8" s="3">
        <v>4.5886762984494398</v>
      </c>
      <c r="T8" s="3">
        <v>3.8359675131082098</v>
      </c>
      <c r="U8" s="3">
        <v>8.5119220086643796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104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52.430689528067902</v>
      </c>
      <c r="G9" s="3">
        <v>906.48746610290095</v>
      </c>
      <c r="H9" s="3">
        <v>118.995315144187</v>
      </c>
      <c r="I9" s="3">
        <v>1077.91347077516</v>
      </c>
      <c r="J9" s="3">
        <v>0.90705092883557503</v>
      </c>
      <c r="K9" s="3">
        <v>5.8015197830585699</v>
      </c>
      <c r="L9" s="3">
        <v>37.995204125538997</v>
      </c>
      <c r="M9" s="3">
        <v>44.703774837433201</v>
      </c>
      <c r="N9" s="3">
        <v>0.84937717035469995</v>
      </c>
      <c r="O9" s="3">
        <v>2.4475161584778302</v>
      </c>
      <c r="P9" s="3">
        <v>35.163115625107402</v>
      </c>
      <c r="Q9" s="3">
        <v>38.460008953939898</v>
      </c>
      <c r="R9" s="3">
        <v>5.76737584808747E-2</v>
      </c>
      <c r="S9" s="3">
        <v>3.3540036245807299</v>
      </c>
      <c r="T9" s="3">
        <v>2.8320885004316598</v>
      </c>
      <c r="U9" s="3">
        <v>6.2437658834932703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104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34.870298643343098</v>
      </c>
      <c r="G10" s="3">
        <v>651.96214038612402</v>
      </c>
      <c r="H10" s="3">
        <v>86.238304281612997</v>
      </c>
      <c r="I10" s="3">
        <v>773.07074331108004</v>
      </c>
      <c r="J10" s="3">
        <v>0.60325616652983605</v>
      </c>
      <c r="K10" s="3">
        <v>4.1725576984711896</v>
      </c>
      <c r="L10" s="3">
        <v>27.535890557119</v>
      </c>
      <c r="M10" s="3">
        <v>32.311704422120101</v>
      </c>
      <c r="N10" s="3">
        <v>0.56489883802215901</v>
      </c>
      <c r="O10" s="3">
        <v>1.76029777904253</v>
      </c>
      <c r="P10" s="3">
        <v>25.483418915216699</v>
      </c>
      <c r="Q10" s="3">
        <v>27.808615532281301</v>
      </c>
      <c r="R10" s="3">
        <v>3.83573285076775E-2</v>
      </c>
      <c r="S10" s="3">
        <v>2.41225991942866</v>
      </c>
      <c r="T10" s="3">
        <v>2.0524716419023901</v>
      </c>
      <c r="U10" s="3">
        <v>4.5030888898387298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104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23.359890220629101</v>
      </c>
      <c r="G11" s="3">
        <v>463.52892298229301</v>
      </c>
      <c r="H11" s="3">
        <v>61.663102973504699</v>
      </c>
      <c r="I11" s="3">
        <v>548.55191617642595</v>
      </c>
      <c r="J11" s="3">
        <v>0.40412610081688399</v>
      </c>
      <c r="K11" s="3">
        <v>2.96658510708667</v>
      </c>
      <c r="L11" s="3">
        <v>19.6890287794401</v>
      </c>
      <c r="M11" s="3">
        <v>23.059739987343601</v>
      </c>
      <c r="N11" s="3">
        <v>0.37843022157419198</v>
      </c>
      <c r="O11" s="3">
        <v>1.2515280920521901</v>
      </c>
      <c r="P11" s="3">
        <v>18.221446928670701</v>
      </c>
      <c r="Q11" s="3">
        <v>19.851405242297002</v>
      </c>
      <c r="R11" s="3">
        <v>2.5695879242692E-2</v>
      </c>
      <c r="S11" s="3">
        <v>1.7150570150344799</v>
      </c>
      <c r="T11" s="3">
        <v>1.4675818507694101</v>
      </c>
      <c r="U11" s="3">
        <v>3.20833474504659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104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15.7558825709588</v>
      </c>
      <c r="G12" s="3">
        <v>326.86621987249202</v>
      </c>
      <c r="H12" s="3">
        <v>43.6651984077969</v>
      </c>
      <c r="I12" s="3">
        <v>386.28730085124801</v>
      </c>
      <c r="J12" s="3">
        <v>0.27257676847758699</v>
      </c>
      <c r="K12" s="3">
        <v>2.09194380718395</v>
      </c>
      <c r="L12" s="3">
        <v>13.942297851609601</v>
      </c>
      <c r="M12" s="3">
        <v>16.3068184272711</v>
      </c>
      <c r="N12" s="3">
        <v>0.25524529764953202</v>
      </c>
      <c r="O12" s="3">
        <v>0.88253879365572896</v>
      </c>
      <c r="P12" s="3">
        <v>12.903066129503999</v>
      </c>
      <c r="Q12" s="3">
        <v>14.040850220809199</v>
      </c>
      <c r="R12" s="3">
        <v>1.7331470828054699E-2</v>
      </c>
      <c r="S12" s="3">
        <v>1.2094050135282199</v>
      </c>
      <c r="T12" s="3">
        <v>1.03923172210557</v>
      </c>
      <c r="U12" s="3">
        <v>2.2659682064618401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104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10.6893054058605</v>
      </c>
      <c r="G13" s="3">
        <v>229.157765919322</v>
      </c>
      <c r="H13" s="3">
        <v>30.705719482611102</v>
      </c>
      <c r="I13" s="3">
        <v>270.552790807794</v>
      </c>
      <c r="J13" s="3">
        <v>0.184924983521386</v>
      </c>
      <c r="K13" s="3">
        <v>1.4666097018836599</v>
      </c>
      <c r="L13" s="3">
        <v>9.8043362307977393</v>
      </c>
      <c r="M13" s="3">
        <v>11.4558709162028</v>
      </c>
      <c r="N13" s="3">
        <v>0.17316674757493999</v>
      </c>
      <c r="O13" s="3">
        <v>0.61872596798217105</v>
      </c>
      <c r="P13" s="3">
        <v>9.0735401071115902</v>
      </c>
      <c r="Q13" s="3">
        <v>9.8654328226686996</v>
      </c>
      <c r="R13" s="3">
        <v>1.17582359464465E-2</v>
      </c>
      <c r="S13" s="3">
        <v>0.84788373390149296</v>
      </c>
      <c r="T13" s="3">
        <v>0.73079612368614499</v>
      </c>
      <c r="U13" s="3">
        <v>1.5904380935340801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104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7.2863495443236204</v>
      </c>
      <c r="G14" s="3">
        <v>159.99489008179799</v>
      </c>
      <c r="H14" s="3">
        <v>21.4851691793429</v>
      </c>
      <c r="I14" s="3">
        <v>188.76640880546401</v>
      </c>
      <c r="J14" s="3">
        <v>0.12605384711679901</v>
      </c>
      <c r="K14" s="3">
        <v>1.02396729652351</v>
      </c>
      <c r="L14" s="3">
        <v>6.8602145189641703</v>
      </c>
      <c r="M14" s="3">
        <v>8.0102356626044795</v>
      </c>
      <c r="N14" s="3">
        <v>0.118038862618043</v>
      </c>
      <c r="O14" s="3">
        <v>0.43198620322085401</v>
      </c>
      <c r="P14" s="3">
        <v>6.3488674924958097</v>
      </c>
      <c r="Q14" s="3">
        <v>6.89889255833471</v>
      </c>
      <c r="R14" s="3">
        <v>8.0149844987559803E-3</v>
      </c>
      <c r="S14" s="3">
        <v>0.59198109330265203</v>
      </c>
      <c r="T14" s="3">
        <v>0.51134702646836006</v>
      </c>
      <c r="U14" s="3">
        <v>1.1113431042697699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7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105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23.418966994028501</v>
      </c>
      <c r="G2" s="3">
        <v>552.36657105546101</v>
      </c>
      <c r="H2" s="3">
        <v>47.762760697805597</v>
      </c>
      <c r="I2" s="3">
        <v>623.54829874729501</v>
      </c>
      <c r="J2" s="3">
        <v>0.405148128996693</v>
      </c>
      <c r="K2" s="3">
        <v>3.53514605475495</v>
      </c>
      <c r="L2" s="3">
        <v>15.2506494908093</v>
      </c>
      <c r="M2" s="3">
        <v>19.190943674561002</v>
      </c>
      <c r="N2" s="3">
        <v>0.379387265303262</v>
      </c>
      <c r="O2" s="3">
        <v>1.4913897418497399</v>
      </c>
      <c r="P2" s="3">
        <v>14.113895786201599</v>
      </c>
      <c r="Q2" s="3">
        <v>15.9846727933546</v>
      </c>
      <c r="R2" s="3">
        <v>2.5760863693431401E-2</v>
      </c>
      <c r="S2" s="3">
        <v>2.0437563129052099</v>
      </c>
      <c r="T2" s="3">
        <v>1.13675370460777</v>
      </c>
      <c r="U2" s="3">
        <v>3.20627088120641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105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16.022056223962</v>
      </c>
      <c r="G3" s="3">
        <v>492.71932098028799</v>
      </c>
      <c r="H3" s="3">
        <v>43.760650040707901</v>
      </c>
      <c r="I3" s="3">
        <v>552.50202724495796</v>
      </c>
      <c r="J3" s="3">
        <v>0.27718157267454202</v>
      </c>
      <c r="K3" s="3">
        <v>3.15340365427384</v>
      </c>
      <c r="L3" s="3">
        <v>13.972775557998</v>
      </c>
      <c r="M3" s="3">
        <v>17.4033607849464</v>
      </c>
      <c r="N3" s="3">
        <v>0.25955731082818401</v>
      </c>
      <c r="O3" s="3">
        <v>1.3303421666467801</v>
      </c>
      <c r="P3" s="3">
        <v>12.9312720870292</v>
      </c>
      <c r="Q3" s="3">
        <v>14.521171564504201</v>
      </c>
      <c r="R3" s="3">
        <v>1.7624261846358201E-2</v>
      </c>
      <c r="S3" s="3">
        <v>1.8230614876270701</v>
      </c>
      <c r="T3" s="3">
        <v>1.04150347096885</v>
      </c>
      <c r="U3" s="3">
        <v>2.8821892204422701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105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9.2016752499414505</v>
      </c>
      <c r="G4" s="3">
        <v>355.81211671009299</v>
      </c>
      <c r="H4" s="3">
        <v>32.360911448479897</v>
      </c>
      <c r="I4" s="3">
        <v>397.37470340851399</v>
      </c>
      <c r="J4" s="3">
        <v>0.159188981823987</v>
      </c>
      <c r="K4" s="3">
        <v>2.2771975469445902</v>
      </c>
      <c r="L4" s="3">
        <v>10.332839025499601</v>
      </c>
      <c r="M4" s="3">
        <v>12.7692255542682</v>
      </c>
      <c r="N4" s="3">
        <v>0.149067139049051</v>
      </c>
      <c r="O4" s="3">
        <v>0.96069271511724996</v>
      </c>
      <c r="P4" s="3">
        <v>9.56264933302581</v>
      </c>
      <c r="Q4" s="3">
        <v>10.6724091871921</v>
      </c>
      <c r="R4" s="3">
        <v>1.0121842774935601E-2</v>
      </c>
      <c r="S4" s="3">
        <v>1.31650483182734</v>
      </c>
      <c r="T4" s="3">
        <v>0.77018969247382096</v>
      </c>
      <c r="U4" s="3">
        <v>2.0968163670761002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105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5.4645121543608601</v>
      </c>
      <c r="G5" s="3">
        <v>250.770718820578</v>
      </c>
      <c r="H5" s="3">
        <v>23.2363225506706</v>
      </c>
      <c r="I5" s="3">
        <v>279.47155352560998</v>
      </c>
      <c r="J5" s="3">
        <v>9.4536060270443006E-2</v>
      </c>
      <c r="K5" s="3">
        <v>1.6049326004516999</v>
      </c>
      <c r="L5" s="3">
        <v>7.4193577904291397</v>
      </c>
      <c r="M5" s="3">
        <v>9.1188264511512802</v>
      </c>
      <c r="N5" s="3">
        <v>8.8525096900646E-2</v>
      </c>
      <c r="O5" s="3">
        <v>0.67708094081556103</v>
      </c>
      <c r="P5" s="3">
        <v>6.8663333137231701</v>
      </c>
      <c r="Q5" s="3">
        <v>7.6319393514393798</v>
      </c>
      <c r="R5" s="3">
        <v>6.0109633697969502E-3</v>
      </c>
      <c r="S5" s="3">
        <v>0.92785165963613903</v>
      </c>
      <c r="T5" s="3">
        <v>0.553024476705961</v>
      </c>
      <c r="U5" s="3">
        <v>1.4868870997118999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105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3.3530873864646402</v>
      </c>
      <c r="G6" s="3">
        <v>174.01050479712299</v>
      </c>
      <c r="H6" s="3">
        <v>16.354537364171701</v>
      </c>
      <c r="I6" s="3">
        <v>193.71812954775899</v>
      </c>
      <c r="J6" s="3">
        <v>5.8008411785838397E-2</v>
      </c>
      <c r="K6" s="3">
        <v>1.11366723070158</v>
      </c>
      <c r="L6" s="3">
        <v>5.2220037803800201</v>
      </c>
      <c r="M6" s="3">
        <v>6.3936794228674403</v>
      </c>
      <c r="N6" s="3">
        <v>5.4320015660727201E-2</v>
      </c>
      <c r="O6" s="3">
        <v>0.46982836295223102</v>
      </c>
      <c r="P6" s="3">
        <v>4.83276579111274</v>
      </c>
      <c r="Q6" s="3">
        <v>5.3569141697256901</v>
      </c>
      <c r="R6" s="3">
        <v>3.6883961251111099E-3</v>
      </c>
      <c r="S6" s="3">
        <v>0.64383886774935295</v>
      </c>
      <c r="T6" s="3">
        <v>0.38923798926728598</v>
      </c>
      <c r="U6" s="3">
        <v>1.0367652531417499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105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2.1146236518797599</v>
      </c>
      <c r="G7" s="3">
        <v>119.545246067566</v>
      </c>
      <c r="H7" s="3">
        <v>11.355296869000201</v>
      </c>
      <c r="I7" s="3">
        <v>133.01516658844599</v>
      </c>
      <c r="J7" s="3">
        <v>3.6582989177519801E-2</v>
      </c>
      <c r="K7" s="3">
        <v>0.76508957483242102</v>
      </c>
      <c r="L7" s="3">
        <v>3.6257462902717599</v>
      </c>
      <c r="M7" s="3">
        <v>4.4274188542816999</v>
      </c>
      <c r="N7" s="3">
        <v>3.4256903160451997E-2</v>
      </c>
      <c r="O7" s="3">
        <v>0.32277216438242801</v>
      </c>
      <c r="P7" s="3">
        <v>3.3554902247895502</v>
      </c>
      <c r="Q7" s="3">
        <v>3.7125192923324302</v>
      </c>
      <c r="R7" s="3">
        <v>2.3260860170677298E-3</v>
      </c>
      <c r="S7" s="3">
        <v>0.44231741044999301</v>
      </c>
      <c r="T7" s="3">
        <v>0.27025606548220399</v>
      </c>
      <c r="U7" s="3">
        <v>0.71489956194926496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105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1.3617185260829301</v>
      </c>
      <c r="G8" s="3">
        <v>81.598781004916901</v>
      </c>
      <c r="H8" s="3">
        <v>7.8112411102443602</v>
      </c>
      <c r="I8" s="3">
        <v>90.771740641244193</v>
      </c>
      <c r="J8" s="3">
        <v>2.3557730501234699E-2</v>
      </c>
      <c r="K8" s="3">
        <v>0.52223219843146795</v>
      </c>
      <c r="L8" s="3">
        <v>2.4941292865010198</v>
      </c>
      <c r="M8" s="3">
        <v>3.0399192154337298</v>
      </c>
      <c r="N8" s="3">
        <v>2.20598401225435E-2</v>
      </c>
      <c r="O8" s="3">
        <v>0.22031670871327599</v>
      </c>
      <c r="P8" s="3">
        <v>2.30822174807721</v>
      </c>
      <c r="Q8" s="3">
        <v>2.5505982969130301</v>
      </c>
      <c r="R8" s="3">
        <v>1.4978903786912201E-3</v>
      </c>
      <c r="S8" s="3">
        <v>0.30191548971819299</v>
      </c>
      <c r="T8" s="3">
        <v>0.18590753842381599</v>
      </c>
      <c r="U8" s="3">
        <v>0.48932091852069898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105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0.89012178361695704</v>
      </c>
      <c r="G9" s="3">
        <v>55.4641083562286</v>
      </c>
      <c r="H9" s="3">
        <v>5.3392284511071804</v>
      </c>
      <c r="I9" s="3">
        <v>61.693458590952702</v>
      </c>
      <c r="J9" s="3">
        <v>1.53991068565734E-2</v>
      </c>
      <c r="K9" s="3">
        <v>0.35497029347986297</v>
      </c>
      <c r="L9" s="3">
        <v>1.7048156444385201</v>
      </c>
      <c r="M9" s="3">
        <v>2.07518504477496</v>
      </c>
      <c r="N9" s="3">
        <v>1.44199728945947E-2</v>
      </c>
      <c r="O9" s="3">
        <v>0.14975309256181699</v>
      </c>
      <c r="P9" s="3">
        <v>1.57774200730217</v>
      </c>
      <c r="Q9" s="3">
        <v>1.7419150727585799</v>
      </c>
      <c r="R9" s="3">
        <v>9.7913396197865307E-4</v>
      </c>
      <c r="S9" s="3">
        <v>0.20521720091804599</v>
      </c>
      <c r="T9" s="3">
        <v>0.127073637136351</v>
      </c>
      <c r="U9" s="3">
        <v>0.33326997201637498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105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0.58790614140576802</v>
      </c>
      <c r="G10" s="3">
        <v>37.596699190955199</v>
      </c>
      <c r="H10" s="3">
        <v>3.6336802690121801</v>
      </c>
      <c r="I10" s="3">
        <v>41.818285601373098</v>
      </c>
      <c r="J10" s="3">
        <v>1.0170776246319801E-2</v>
      </c>
      <c r="K10" s="3">
        <v>0.240618874822113</v>
      </c>
      <c r="L10" s="3">
        <v>1.1602341098955899</v>
      </c>
      <c r="M10" s="3">
        <v>1.4110237609640199</v>
      </c>
      <c r="N10" s="3">
        <v>9.5240794907734405E-3</v>
      </c>
      <c r="O10" s="3">
        <v>0.10151108781557899</v>
      </c>
      <c r="P10" s="3">
        <v>1.0737525194930999</v>
      </c>
      <c r="Q10" s="3">
        <v>1.18478768679945</v>
      </c>
      <c r="R10" s="3">
        <v>6.4669675554634499E-4</v>
      </c>
      <c r="S10" s="3">
        <v>0.13910778700653401</v>
      </c>
      <c r="T10" s="3">
        <v>8.64815904024899E-2</v>
      </c>
      <c r="U10" s="3">
        <v>0.22623607416457001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105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0.391021750288506</v>
      </c>
      <c r="G11" s="3">
        <v>25.439359918345801</v>
      </c>
      <c r="H11" s="3">
        <v>2.4656021990859398</v>
      </c>
      <c r="I11" s="3">
        <v>28.295983867720199</v>
      </c>
      <c r="J11" s="3">
        <v>6.7646762799911603E-3</v>
      </c>
      <c r="K11" s="3">
        <v>0.16281190347741301</v>
      </c>
      <c r="L11" s="3">
        <v>0.78726678216813994</v>
      </c>
      <c r="M11" s="3">
        <v>0.95684336192554398</v>
      </c>
      <c r="N11" s="3">
        <v>6.3345523546738001E-3</v>
      </c>
      <c r="O11" s="3">
        <v>6.8686271779533695E-2</v>
      </c>
      <c r="P11" s="3">
        <v>0.72858544982989404</v>
      </c>
      <c r="Q11" s="3">
        <v>0.803606273964102</v>
      </c>
      <c r="R11" s="3">
        <v>4.30123925317357E-4</v>
      </c>
      <c r="S11" s="3">
        <v>9.4125631697879394E-2</v>
      </c>
      <c r="T11" s="3">
        <v>5.8681332338245303E-2</v>
      </c>
      <c r="U11" s="3">
        <v>0.153237087961442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105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0.26128428568918599</v>
      </c>
      <c r="G12" s="3">
        <v>17.192857330823699</v>
      </c>
      <c r="H12" s="3">
        <v>1.66961986436447</v>
      </c>
      <c r="I12" s="3">
        <v>19.123761480877398</v>
      </c>
      <c r="J12" s="3">
        <v>4.5202181424229201E-3</v>
      </c>
      <c r="K12" s="3">
        <v>0.110034286917272</v>
      </c>
      <c r="L12" s="3">
        <v>0.53310962269157403</v>
      </c>
      <c r="M12" s="3">
        <v>0.64766412775126903</v>
      </c>
      <c r="N12" s="3">
        <v>4.2328054281648196E-3</v>
      </c>
      <c r="O12" s="3">
        <v>4.6420714793224099E-2</v>
      </c>
      <c r="P12" s="3">
        <v>0.49337266991970002</v>
      </c>
      <c r="Q12" s="3">
        <v>0.54402619014108899</v>
      </c>
      <c r="R12" s="3">
        <v>2.8741271425810499E-4</v>
      </c>
      <c r="S12" s="3">
        <v>6.3613572124047807E-2</v>
      </c>
      <c r="T12" s="3">
        <v>3.97369527718743E-2</v>
      </c>
      <c r="U12" s="3">
        <v>0.10363793761018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105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0.17512962821743699</v>
      </c>
      <c r="G13" s="3">
        <v>11.610471064807401</v>
      </c>
      <c r="H13" s="3">
        <v>1.1290454519464499</v>
      </c>
      <c r="I13" s="3">
        <v>12.9146461449713</v>
      </c>
      <c r="J13" s="3">
        <v>3.0297425681616598E-3</v>
      </c>
      <c r="K13" s="3">
        <v>7.4307014814767203E-2</v>
      </c>
      <c r="L13" s="3">
        <v>0.36050421280650302</v>
      </c>
      <c r="M13" s="3">
        <v>0.43784097018943202</v>
      </c>
      <c r="N13" s="3">
        <v>2.8370999771224802E-3</v>
      </c>
      <c r="O13" s="3">
        <v>3.1348271874979898E-2</v>
      </c>
      <c r="P13" s="3">
        <v>0.333632931050177</v>
      </c>
      <c r="Q13" s="3">
        <v>0.36781830290227902</v>
      </c>
      <c r="R13" s="3">
        <v>1.9264259103918E-4</v>
      </c>
      <c r="S13" s="3">
        <v>4.2958742939787298E-2</v>
      </c>
      <c r="T13" s="3">
        <v>2.68712817563256E-2</v>
      </c>
      <c r="U13" s="3">
        <v>7.0022667287152104E-2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105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0.11762078999342</v>
      </c>
      <c r="G14" s="3">
        <v>7.83657311465155</v>
      </c>
      <c r="H14" s="3">
        <v>0.76277519171519004</v>
      </c>
      <c r="I14" s="3">
        <v>8.7169690963601596</v>
      </c>
      <c r="J14" s="3">
        <v>2.0348396668861701E-3</v>
      </c>
      <c r="K14" s="3">
        <v>5.0154067933769898E-2</v>
      </c>
      <c r="L14" s="3">
        <v>0.24355411871466001</v>
      </c>
      <c r="M14" s="3">
        <v>0.29574302631531602</v>
      </c>
      <c r="N14" s="3">
        <v>1.90545679789341E-3</v>
      </c>
      <c r="O14" s="3">
        <v>2.1158747409559201E-2</v>
      </c>
      <c r="P14" s="3">
        <v>0.22540006915183899</v>
      </c>
      <c r="Q14" s="3">
        <v>0.248464273359291</v>
      </c>
      <c r="R14" s="3">
        <v>1.2938286899276199E-4</v>
      </c>
      <c r="S14" s="3">
        <v>2.8995320524210701E-2</v>
      </c>
      <c r="T14" s="3">
        <v>1.81540495628215E-2</v>
      </c>
      <c r="U14" s="3">
        <v>4.7278752956025002E-2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4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106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1.39625320542623</v>
      </c>
      <c r="G2" s="3">
        <v>453.86057244666</v>
      </c>
      <c r="H2" s="3">
        <v>102.11328420800299</v>
      </c>
      <c r="I2" s="3">
        <v>557.37010986008897</v>
      </c>
      <c r="J2" s="3">
        <v>2.4155180453873801E-2</v>
      </c>
      <c r="K2" s="3">
        <v>2.9047076636586202</v>
      </c>
      <c r="L2" s="3">
        <v>32.604771647615401</v>
      </c>
      <c r="M2" s="3">
        <v>35.533634491727803</v>
      </c>
      <c r="N2" s="3">
        <v>2.26193019279049E-2</v>
      </c>
      <c r="O2" s="3">
        <v>1.2254235456059801</v>
      </c>
      <c r="P2" s="3">
        <v>30.174475483464899</v>
      </c>
      <c r="Q2" s="3">
        <v>31.422518330998798</v>
      </c>
      <c r="R2" s="3">
        <v>1.5358785259688499E-3</v>
      </c>
      <c r="S2" s="3">
        <v>1.6792841180526401</v>
      </c>
      <c r="T2" s="3">
        <v>2.4302961641504699</v>
      </c>
      <c r="U2" s="3">
        <v>4.1111161607290798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106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0.99282849895632197</v>
      </c>
      <c r="G3" s="3">
        <v>455.81220913404798</v>
      </c>
      <c r="H3" s="3">
        <v>108.25447553729499</v>
      </c>
      <c r="I3" s="3">
        <v>565.05951317029906</v>
      </c>
      <c r="J3" s="3">
        <v>1.7175933031944399E-2</v>
      </c>
      <c r="K3" s="3">
        <v>2.91719813845791</v>
      </c>
      <c r="L3" s="3">
        <v>34.565654039058401</v>
      </c>
      <c r="M3" s="3">
        <v>37.5000281105482</v>
      </c>
      <c r="N3" s="3">
        <v>1.60838216830924E-2</v>
      </c>
      <c r="O3" s="3">
        <v>1.23069296466193</v>
      </c>
      <c r="P3" s="3">
        <v>31.9891975212708</v>
      </c>
      <c r="Q3" s="3">
        <v>33.235974307615798</v>
      </c>
      <c r="R3" s="3">
        <v>1.0921113488519499E-3</v>
      </c>
      <c r="S3" s="3">
        <v>1.68650517379598</v>
      </c>
      <c r="T3" s="3">
        <v>2.57645651778763</v>
      </c>
      <c r="U3" s="3">
        <v>4.2640538029324597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106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0.62993200060228405</v>
      </c>
      <c r="G4" s="3">
        <v>383.72996454519301</v>
      </c>
      <c r="H4" s="3">
        <v>94.583688736688501</v>
      </c>
      <c r="I4" s="3">
        <v>478.94358528248398</v>
      </c>
      <c r="J4" s="3">
        <v>1.0897823610419501E-2</v>
      </c>
      <c r="K4" s="3">
        <v>2.4558717730892399</v>
      </c>
      <c r="L4" s="3">
        <v>30.200571813624599</v>
      </c>
      <c r="M4" s="3">
        <v>32.667341410324298</v>
      </c>
      <c r="N4" s="3">
        <v>1.0204898409757E-2</v>
      </c>
      <c r="O4" s="3">
        <v>1.03607090427202</v>
      </c>
      <c r="P4" s="3">
        <v>27.9494800216914</v>
      </c>
      <c r="Q4" s="3">
        <v>28.995755824373202</v>
      </c>
      <c r="R4" s="3">
        <v>6.9292520066251302E-4</v>
      </c>
      <c r="S4" s="3">
        <v>1.4198008688172199</v>
      </c>
      <c r="T4" s="3">
        <v>2.2510917919331899</v>
      </c>
      <c r="U4" s="3">
        <v>3.67158558595106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106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0.42486485930756801</v>
      </c>
      <c r="G5" s="3">
        <v>320.31230396541298</v>
      </c>
      <c r="H5" s="3">
        <v>80.948940861979096</v>
      </c>
      <c r="I5" s="3">
        <v>401.68610968669998</v>
      </c>
      <c r="J5" s="3">
        <v>7.35016206602092E-3</v>
      </c>
      <c r="K5" s="3">
        <v>2.0499987453786401</v>
      </c>
      <c r="L5" s="3">
        <v>25.846996817229901</v>
      </c>
      <c r="M5" s="3">
        <v>27.904345724674599</v>
      </c>
      <c r="N5" s="3">
        <v>6.8828107207825999E-3</v>
      </c>
      <c r="O5" s="3">
        <v>0.86484322070661501</v>
      </c>
      <c r="P5" s="3">
        <v>23.9204120247148</v>
      </c>
      <c r="Q5" s="3">
        <v>24.7921380561422</v>
      </c>
      <c r="R5" s="3">
        <v>4.6735134523832498E-4</v>
      </c>
      <c r="S5" s="3">
        <v>1.18515552467203</v>
      </c>
      <c r="T5" s="3">
        <v>1.9265847925151001</v>
      </c>
      <c r="U5" s="3">
        <v>3.1122076685323701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106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0.29864552879940298</v>
      </c>
      <c r="G6" s="3">
        <v>265.58250355075302</v>
      </c>
      <c r="H6" s="3">
        <v>68.327656191077907</v>
      </c>
      <c r="I6" s="3">
        <v>334.20880527063099</v>
      </c>
      <c r="J6" s="3">
        <v>5.1665676482296804E-3</v>
      </c>
      <c r="K6" s="3">
        <v>1.6997280227248199</v>
      </c>
      <c r="L6" s="3">
        <v>21.817020621811199</v>
      </c>
      <c r="M6" s="3">
        <v>23.521915212184201</v>
      </c>
      <c r="N6" s="3">
        <v>4.8380575665503299E-3</v>
      </c>
      <c r="O6" s="3">
        <v>0.71707275958703398</v>
      </c>
      <c r="P6" s="3">
        <v>20.1908224044635</v>
      </c>
      <c r="Q6" s="3">
        <v>20.912733221617099</v>
      </c>
      <c r="R6" s="3">
        <v>3.2851008167934402E-4</v>
      </c>
      <c r="S6" s="3">
        <v>0.98265526313778795</v>
      </c>
      <c r="T6" s="3">
        <v>1.6261982173476499</v>
      </c>
      <c r="U6" s="3">
        <v>2.6091819905671199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106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0.21606403319553699</v>
      </c>
      <c r="G7" s="3">
        <v>219.015628493858</v>
      </c>
      <c r="H7" s="3">
        <v>57.105534646231902</v>
      </c>
      <c r="I7" s="3">
        <v>276.33722717328499</v>
      </c>
      <c r="J7" s="3">
        <v>3.7379077742827902E-3</v>
      </c>
      <c r="K7" s="3">
        <v>1.4017000223606899</v>
      </c>
      <c r="L7" s="3">
        <v>18.233797212541798</v>
      </c>
      <c r="M7" s="3">
        <v>19.639235142676799</v>
      </c>
      <c r="N7" s="3">
        <v>3.5002373377676999E-3</v>
      </c>
      <c r="O7" s="3">
        <v>0.59134219693341605</v>
      </c>
      <c r="P7" s="3">
        <v>16.8746854879615</v>
      </c>
      <c r="Q7" s="3">
        <v>17.4695279222327</v>
      </c>
      <c r="R7" s="3">
        <v>2.3767043651509099E-4</v>
      </c>
      <c r="S7" s="3">
        <v>0.81035782542727297</v>
      </c>
      <c r="T7" s="3">
        <v>1.3591117245803199</v>
      </c>
      <c r="U7" s="3">
        <v>2.1697072204441099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106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0.15967524443084799</v>
      </c>
      <c r="G8" s="3">
        <v>179.82445160625099</v>
      </c>
      <c r="H8" s="3">
        <v>47.3735217125029</v>
      </c>
      <c r="I8" s="3">
        <v>227.35764856318499</v>
      </c>
      <c r="J8" s="3">
        <v>2.7623817286536799E-3</v>
      </c>
      <c r="K8" s="3">
        <v>1.1508764902800099</v>
      </c>
      <c r="L8" s="3">
        <v>15.1263654828022</v>
      </c>
      <c r="M8" s="3">
        <v>16.280004354810799</v>
      </c>
      <c r="N8" s="3">
        <v>2.5867389597797499E-3</v>
      </c>
      <c r="O8" s="3">
        <v>0.485526019336878</v>
      </c>
      <c r="P8" s="3">
        <v>13.998875666044601</v>
      </c>
      <c r="Q8" s="3">
        <v>14.4869884243413</v>
      </c>
      <c r="R8" s="3">
        <v>1.75642768873933E-4</v>
      </c>
      <c r="S8" s="3">
        <v>0.66535047094313005</v>
      </c>
      <c r="T8" s="3">
        <v>1.12748981675757</v>
      </c>
      <c r="U8" s="3">
        <v>1.7930159304695701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106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0.119958679858258</v>
      </c>
      <c r="G9" s="3">
        <v>147.122940042572</v>
      </c>
      <c r="H9" s="3">
        <v>39.075457016248002</v>
      </c>
      <c r="I9" s="3">
        <v>186.31835573867801</v>
      </c>
      <c r="J9" s="3">
        <v>2.0752851615478702E-3</v>
      </c>
      <c r="K9" s="3">
        <v>0.94158681627245999</v>
      </c>
      <c r="L9" s="3">
        <v>12.476793425287999</v>
      </c>
      <c r="M9" s="3">
        <v>13.420455526722</v>
      </c>
      <c r="N9" s="3">
        <v>1.9433306137037799E-3</v>
      </c>
      <c r="O9" s="3">
        <v>0.39723193811494401</v>
      </c>
      <c r="P9" s="3">
        <v>11.546797548301299</v>
      </c>
      <c r="Q9" s="3">
        <v>11.945972817029901</v>
      </c>
      <c r="R9" s="3">
        <v>1.31954547844084E-4</v>
      </c>
      <c r="S9" s="3">
        <v>0.54435487815751604</v>
      </c>
      <c r="T9" s="3">
        <v>0.92999587698670205</v>
      </c>
      <c r="U9" s="3">
        <v>1.4744827096920601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106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9.1310899528298406E-2</v>
      </c>
      <c r="G10" s="3">
        <v>120.02232036820099</v>
      </c>
      <c r="H10" s="3">
        <v>32.085820539690403</v>
      </c>
      <c r="I10" s="3">
        <v>152.199451807419</v>
      </c>
      <c r="J10" s="3">
        <v>1.5796785618395601E-3</v>
      </c>
      <c r="K10" s="3">
        <v>0.768142850356484</v>
      </c>
      <c r="L10" s="3">
        <v>10.2450024983231</v>
      </c>
      <c r="M10" s="3">
        <v>11.0147250272415</v>
      </c>
      <c r="N10" s="3">
        <v>1.47923657235844E-3</v>
      </c>
      <c r="O10" s="3">
        <v>0.32406026499414198</v>
      </c>
      <c r="P10" s="3">
        <v>9.4813599694785093</v>
      </c>
      <c r="Q10" s="3">
        <v>9.8068994710450106</v>
      </c>
      <c r="R10" s="3">
        <v>1.00441989481128E-4</v>
      </c>
      <c r="S10" s="3">
        <v>0.44408258536234202</v>
      </c>
      <c r="T10" s="3">
        <v>0.76364252884463102</v>
      </c>
      <c r="U10" s="3">
        <v>1.2078255561964499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106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7.0247836626449803E-2</v>
      </c>
      <c r="G11" s="3">
        <v>97.685704456478604</v>
      </c>
      <c r="H11" s="3">
        <v>26.251910752997201</v>
      </c>
      <c r="I11" s="3">
        <v>124.007863046102</v>
      </c>
      <c r="J11" s="3">
        <v>1.2152875736375799E-3</v>
      </c>
      <c r="K11" s="3">
        <v>0.62518850852146302</v>
      </c>
      <c r="L11" s="3">
        <v>8.3822351034320199</v>
      </c>
      <c r="M11" s="3">
        <v>9.0086388995271207</v>
      </c>
      <c r="N11" s="3">
        <v>1.1380149533484899E-3</v>
      </c>
      <c r="O11" s="3">
        <v>0.26375140203249198</v>
      </c>
      <c r="P11" s="3">
        <v>7.7574396275106796</v>
      </c>
      <c r="Q11" s="3">
        <v>8.0223290444965194</v>
      </c>
      <c r="R11" s="3">
        <v>7.7272620289094802E-5</v>
      </c>
      <c r="S11" s="3">
        <v>0.36143710648897098</v>
      </c>
      <c r="T11" s="3">
        <v>0.624795475921334</v>
      </c>
      <c r="U11" s="3">
        <v>0.98630985503059398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106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5.4514677378614297E-2</v>
      </c>
      <c r="G12" s="3">
        <v>79.356112782359403</v>
      </c>
      <c r="H12" s="3">
        <v>21.416830566576799</v>
      </c>
      <c r="I12" s="3">
        <v>100.827458026315</v>
      </c>
      <c r="J12" s="3">
        <v>9.4310391865002805E-4</v>
      </c>
      <c r="K12" s="3">
        <v>0.50787912180710004</v>
      </c>
      <c r="L12" s="3">
        <v>6.8383939999079697</v>
      </c>
      <c r="M12" s="3">
        <v>7.3472162256337201</v>
      </c>
      <c r="N12" s="3">
        <v>8.8313777353355198E-4</v>
      </c>
      <c r="O12" s="3">
        <v>0.21426150451237</v>
      </c>
      <c r="P12" s="3">
        <v>6.3286734324234404</v>
      </c>
      <c r="Q12" s="3">
        <v>6.54381807470934</v>
      </c>
      <c r="R12" s="3">
        <v>5.9966145116475702E-5</v>
      </c>
      <c r="S12" s="3">
        <v>0.29361761729473002</v>
      </c>
      <c r="T12" s="3">
        <v>0.50972056748452699</v>
      </c>
      <c r="U12" s="3">
        <v>0.80339815092437405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106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4.2606480440977798E-2</v>
      </c>
      <c r="G13" s="3">
        <v>64.367536652963594</v>
      </c>
      <c r="H13" s="3">
        <v>17.431659520353399</v>
      </c>
      <c r="I13" s="3">
        <v>81.841802653757895</v>
      </c>
      <c r="J13" s="3">
        <v>7.3709211162891603E-4</v>
      </c>
      <c r="K13" s="3">
        <v>0.41195223457896701</v>
      </c>
      <c r="L13" s="3">
        <v>5.56592888484884</v>
      </c>
      <c r="M13" s="3">
        <v>5.9786182115394304</v>
      </c>
      <c r="N13" s="3">
        <v>6.9022498314384099E-4</v>
      </c>
      <c r="O13" s="3">
        <v>0.173792348963002</v>
      </c>
      <c r="P13" s="3">
        <v>5.1510553882644299</v>
      </c>
      <c r="Q13" s="3">
        <v>5.3255379622105696</v>
      </c>
      <c r="R13" s="3">
        <v>4.6867128485075603E-5</v>
      </c>
      <c r="S13" s="3">
        <v>0.23815988561596499</v>
      </c>
      <c r="T13" s="3">
        <v>0.41487349658441097</v>
      </c>
      <c r="U13" s="3">
        <v>0.653080249328861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106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3.3493070621669098E-2</v>
      </c>
      <c r="G14" s="3">
        <v>52.145599230331698</v>
      </c>
      <c r="H14" s="3">
        <v>14.1613711540147</v>
      </c>
      <c r="I14" s="3">
        <v>66.340463454968003</v>
      </c>
      <c r="J14" s="3">
        <v>5.7943012175487596E-4</v>
      </c>
      <c r="K14" s="3">
        <v>0.33373183507412302</v>
      </c>
      <c r="L14" s="3">
        <v>4.5217258094768802</v>
      </c>
      <c r="M14" s="3">
        <v>4.8560370746727601</v>
      </c>
      <c r="N14" s="3">
        <v>5.4258774407104E-4</v>
      </c>
      <c r="O14" s="3">
        <v>0.140793117921896</v>
      </c>
      <c r="P14" s="3">
        <v>4.1846851760113299</v>
      </c>
      <c r="Q14" s="3">
        <v>4.3260208816772998</v>
      </c>
      <c r="R14" s="3">
        <v>3.6842377683836101E-5</v>
      </c>
      <c r="S14" s="3">
        <v>0.19293871715222699</v>
      </c>
      <c r="T14" s="3">
        <v>0.33704063346554902</v>
      </c>
      <c r="U14" s="3">
        <v>0.53001619299545999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6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107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2438.40151411938</v>
      </c>
      <c r="G2" s="3">
        <v>24688.509351495799</v>
      </c>
      <c r="H2" s="3">
        <v>2514.0856952798599</v>
      </c>
      <c r="I2" s="3">
        <v>29640.996560895099</v>
      </c>
      <c r="J2" s="3">
        <v>42.184346194265302</v>
      </c>
      <c r="K2" s="3">
        <v>158.00645984957299</v>
      </c>
      <c r="L2" s="3">
        <v>802.74756250285998</v>
      </c>
      <c r="M2" s="3">
        <v>1002.9383685467</v>
      </c>
      <c r="N2" s="3">
        <v>39.502104528734002</v>
      </c>
      <c r="O2" s="3">
        <v>66.658975249038704</v>
      </c>
      <c r="P2" s="3">
        <v>742.91232295520001</v>
      </c>
      <c r="Q2" s="3">
        <v>849.073402732972</v>
      </c>
      <c r="R2" s="3">
        <v>2.6822416655313202</v>
      </c>
      <c r="S2" s="3">
        <v>91.3474846005345</v>
      </c>
      <c r="T2" s="3">
        <v>59.835239547660699</v>
      </c>
      <c r="U2" s="3">
        <v>153.864965813727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107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2226.6787585679299</v>
      </c>
      <c r="G3" s="3">
        <v>29363.0696888073</v>
      </c>
      <c r="H3" s="3">
        <v>2946.7663964363301</v>
      </c>
      <c r="I3" s="3">
        <v>34536.514843811601</v>
      </c>
      <c r="J3" s="3">
        <v>38.5215425232253</v>
      </c>
      <c r="K3" s="3">
        <v>187.923646008367</v>
      </c>
      <c r="L3" s="3">
        <v>940.90251038211898</v>
      </c>
      <c r="M3" s="3">
        <v>1167.34769891371</v>
      </c>
      <c r="N3" s="3">
        <v>36.072195888800501</v>
      </c>
      <c r="O3" s="3">
        <v>79.280288159779801</v>
      </c>
      <c r="P3" s="3">
        <v>870.76947014693496</v>
      </c>
      <c r="Q3" s="3">
        <v>986.12195419551495</v>
      </c>
      <c r="R3" s="3">
        <v>2.4493466344247299</v>
      </c>
      <c r="S3" s="3">
        <v>108.643357848587</v>
      </c>
      <c r="T3" s="3">
        <v>70.133040235184595</v>
      </c>
      <c r="U3" s="3">
        <v>181.22574471819601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107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1608.2512728224999</v>
      </c>
      <c r="G4" s="3">
        <v>28383.269383854898</v>
      </c>
      <c r="H4" s="3">
        <v>2833.7990031383902</v>
      </c>
      <c r="I4" s="3">
        <v>32825.319659815803</v>
      </c>
      <c r="J4" s="3">
        <v>27.822747019829301</v>
      </c>
      <c r="K4" s="3">
        <v>181.652924056671</v>
      </c>
      <c r="L4" s="3">
        <v>904.83202170208801</v>
      </c>
      <c r="M4" s="3">
        <v>1114.3076927785901</v>
      </c>
      <c r="N4" s="3">
        <v>26.053670619724599</v>
      </c>
      <c r="O4" s="3">
        <v>76.634827336408094</v>
      </c>
      <c r="P4" s="3">
        <v>837.38760542739396</v>
      </c>
      <c r="Q4" s="3">
        <v>940.07610338352697</v>
      </c>
      <c r="R4" s="3">
        <v>1.7690764001047501</v>
      </c>
      <c r="S4" s="3">
        <v>105.018096720263</v>
      </c>
      <c r="T4" s="3">
        <v>67.444416274693694</v>
      </c>
      <c r="U4" s="3">
        <v>174.23158939506101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107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1132.0943379774999</v>
      </c>
      <c r="G5" s="3">
        <v>25162.045532382199</v>
      </c>
      <c r="H5" s="3">
        <v>2588.87807066192</v>
      </c>
      <c r="I5" s="3">
        <v>28883.017941021601</v>
      </c>
      <c r="J5" s="3">
        <v>19.585232047010798</v>
      </c>
      <c r="K5" s="3">
        <v>161.03709140724601</v>
      </c>
      <c r="L5" s="3">
        <v>826.62876796235105</v>
      </c>
      <c r="M5" s="3">
        <v>1007.2510914166101</v>
      </c>
      <c r="N5" s="3">
        <v>18.3399282752356</v>
      </c>
      <c r="O5" s="3">
        <v>67.937522937431794</v>
      </c>
      <c r="P5" s="3">
        <v>765.01346988059697</v>
      </c>
      <c r="Q5" s="3">
        <v>851.29092109326496</v>
      </c>
      <c r="R5" s="3">
        <v>1.24530377177525</v>
      </c>
      <c r="S5" s="3">
        <v>93.099568469814002</v>
      </c>
      <c r="T5" s="3">
        <v>61.6152980817537</v>
      </c>
      <c r="U5" s="3">
        <v>155.96017032334299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107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791.221055270384</v>
      </c>
      <c r="G6" s="3">
        <v>20968.597330119701</v>
      </c>
      <c r="H6" s="3">
        <v>2253.23605194942</v>
      </c>
      <c r="I6" s="3">
        <v>24013.054437339499</v>
      </c>
      <c r="J6" s="3">
        <v>13.6881242561776</v>
      </c>
      <c r="K6" s="3">
        <v>134.199022912766</v>
      </c>
      <c r="L6" s="3">
        <v>719.45827138744801</v>
      </c>
      <c r="M6" s="3">
        <v>867.34541855639202</v>
      </c>
      <c r="N6" s="3">
        <v>12.8177810953802</v>
      </c>
      <c r="O6" s="3">
        <v>56.615212791323202</v>
      </c>
      <c r="P6" s="3">
        <v>665.83125335105206</v>
      </c>
      <c r="Q6" s="3">
        <v>735.26424723775597</v>
      </c>
      <c r="R6" s="3">
        <v>0.87034316079742202</v>
      </c>
      <c r="S6" s="3">
        <v>77.583810121442994</v>
      </c>
      <c r="T6" s="3">
        <v>53.627018036396102</v>
      </c>
      <c r="U6" s="3">
        <v>132.081171318636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107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552.22947677636296</v>
      </c>
      <c r="G7" s="3">
        <v>16672.394676494601</v>
      </c>
      <c r="H7" s="3">
        <v>1878.06554524642</v>
      </c>
      <c r="I7" s="3">
        <v>19102.689698517399</v>
      </c>
      <c r="J7" s="3">
        <v>9.5535699482310807</v>
      </c>
      <c r="K7" s="3">
        <v>106.70332592956601</v>
      </c>
      <c r="L7" s="3">
        <v>599.66632859718095</v>
      </c>
      <c r="M7" s="3">
        <v>715.92322447497702</v>
      </c>
      <c r="N7" s="3">
        <v>8.9461175237770796</v>
      </c>
      <c r="O7" s="3">
        <v>45.015465626535402</v>
      </c>
      <c r="P7" s="3">
        <v>554.96836862031603</v>
      </c>
      <c r="Q7" s="3">
        <v>608.92995177062903</v>
      </c>
      <c r="R7" s="3">
        <v>0.60745242445399905</v>
      </c>
      <c r="S7" s="3">
        <v>61.687860303030099</v>
      </c>
      <c r="T7" s="3">
        <v>44.697959976864702</v>
      </c>
      <c r="U7" s="3">
        <v>106.993272704349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107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385.59280346115901</v>
      </c>
      <c r="G8" s="3">
        <v>12796.6896652306</v>
      </c>
      <c r="H8" s="3">
        <v>1508.6772586735401</v>
      </c>
      <c r="I8" s="3">
        <v>14690.9597273653</v>
      </c>
      <c r="J8" s="3">
        <v>6.6707554998780498</v>
      </c>
      <c r="K8" s="3">
        <v>81.898813857475602</v>
      </c>
      <c r="L8" s="3">
        <v>481.72064869446098</v>
      </c>
      <c r="M8" s="3">
        <v>570.29021805181401</v>
      </c>
      <c r="N8" s="3">
        <v>6.2466034160707702</v>
      </c>
      <c r="O8" s="3">
        <v>34.5510620961225</v>
      </c>
      <c r="P8" s="3">
        <v>445.81412993803002</v>
      </c>
      <c r="Q8" s="3">
        <v>486.61179545022401</v>
      </c>
      <c r="R8" s="3">
        <v>0.42415208380727498</v>
      </c>
      <c r="S8" s="3">
        <v>47.347751761353102</v>
      </c>
      <c r="T8" s="3">
        <v>35.906518756430202</v>
      </c>
      <c r="U8" s="3">
        <v>83.678422601590597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107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269.56036279011602</v>
      </c>
      <c r="G9" s="3">
        <v>9570.7809164401806</v>
      </c>
      <c r="H9" s="3">
        <v>1175.54892795256</v>
      </c>
      <c r="I9" s="3">
        <v>11015.8902071829</v>
      </c>
      <c r="J9" s="3">
        <v>4.6633942762690097</v>
      </c>
      <c r="K9" s="3">
        <v>61.252997865217203</v>
      </c>
      <c r="L9" s="3">
        <v>375.35277269525199</v>
      </c>
      <c r="M9" s="3">
        <v>441.26916483673801</v>
      </c>
      <c r="N9" s="3">
        <v>4.3668778771998804</v>
      </c>
      <c r="O9" s="3">
        <v>25.841108474388498</v>
      </c>
      <c r="P9" s="3">
        <v>347.37470820998101</v>
      </c>
      <c r="Q9" s="3">
        <v>377.58269456156899</v>
      </c>
      <c r="R9" s="3">
        <v>0.29651639906912802</v>
      </c>
      <c r="S9" s="3">
        <v>35.411889390828698</v>
      </c>
      <c r="T9" s="3">
        <v>27.978064485270799</v>
      </c>
      <c r="U9" s="3">
        <v>63.686470275168602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107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188.74885987919899</v>
      </c>
      <c r="G10" s="3">
        <v>7026.4824915368199</v>
      </c>
      <c r="H10" s="3">
        <v>893.83136584520003</v>
      </c>
      <c r="I10" s="3">
        <v>8109.0627172612203</v>
      </c>
      <c r="J10" s="3">
        <v>3.2653552759101401</v>
      </c>
      <c r="K10" s="3">
        <v>44.969487945835603</v>
      </c>
      <c r="L10" s="3">
        <v>285.40035511437202</v>
      </c>
      <c r="M10" s="3">
        <v>333.63519833611798</v>
      </c>
      <c r="N10" s="3">
        <v>3.0577315300430201</v>
      </c>
      <c r="O10" s="3">
        <v>18.971502727149399</v>
      </c>
      <c r="P10" s="3">
        <v>264.12716860725601</v>
      </c>
      <c r="Q10" s="3">
        <v>286.15640286444898</v>
      </c>
      <c r="R10" s="3">
        <v>0.20762374586711899</v>
      </c>
      <c r="S10" s="3">
        <v>25.9979852186862</v>
      </c>
      <c r="T10" s="3">
        <v>21.2731865071157</v>
      </c>
      <c r="U10" s="3">
        <v>47.478795471669102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107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132.40951576600199</v>
      </c>
      <c r="G11" s="3">
        <v>5092.00052988058</v>
      </c>
      <c r="H11" s="3">
        <v>666.78228110247096</v>
      </c>
      <c r="I11" s="3">
        <v>5891.1923267490602</v>
      </c>
      <c r="J11" s="3">
        <v>2.2906846227518298</v>
      </c>
      <c r="K11" s="3">
        <v>32.5888033912357</v>
      </c>
      <c r="L11" s="3">
        <v>212.903582356019</v>
      </c>
      <c r="M11" s="3">
        <v>247.78307037000701</v>
      </c>
      <c r="N11" s="3">
        <v>2.1450341554092298</v>
      </c>
      <c r="O11" s="3">
        <v>13.7484014306776</v>
      </c>
      <c r="P11" s="3">
        <v>197.03416406578</v>
      </c>
      <c r="Q11" s="3">
        <v>212.92759965186701</v>
      </c>
      <c r="R11" s="3">
        <v>0.14565046734260201</v>
      </c>
      <c r="S11" s="3">
        <v>18.8404019605582</v>
      </c>
      <c r="T11" s="3">
        <v>15.8694182902388</v>
      </c>
      <c r="U11" s="3">
        <v>34.8554707181396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107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93.071495030975896</v>
      </c>
      <c r="G12" s="3">
        <v>3657.5616084276298</v>
      </c>
      <c r="H12" s="3">
        <v>490.27831200486997</v>
      </c>
      <c r="I12" s="3">
        <v>4240.9114154634799</v>
      </c>
      <c r="J12" s="3">
        <v>1.61013686403588</v>
      </c>
      <c r="K12" s="3">
        <v>23.408394293936801</v>
      </c>
      <c r="L12" s="3">
        <v>156.54586502315499</v>
      </c>
      <c r="M12" s="3">
        <v>181.56439618112799</v>
      </c>
      <c r="N12" s="3">
        <v>1.50775821950181</v>
      </c>
      <c r="O12" s="3">
        <v>9.87541634275461</v>
      </c>
      <c r="P12" s="3">
        <v>144.87724119743899</v>
      </c>
      <c r="Q12" s="3">
        <v>156.260415759696</v>
      </c>
      <c r="R12" s="3">
        <v>0.102378644534073</v>
      </c>
      <c r="S12" s="3">
        <v>13.5329779511822</v>
      </c>
      <c r="T12" s="3">
        <v>11.668623825715899</v>
      </c>
      <c r="U12" s="3">
        <v>25.3039804214322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107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65.554647541216099</v>
      </c>
      <c r="G13" s="3">
        <v>2611.9200342756399</v>
      </c>
      <c r="H13" s="3">
        <v>356.70548058603799</v>
      </c>
      <c r="I13" s="3">
        <v>3034.1801624028899</v>
      </c>
      <c r="J13" s="3">
        <v>1.1340954024630401</v>
      </c>
      <c r="K13" s="3">
        <v>16.716288219364099</v>
      </c>
      <c r="L13" s="3">
        <v>113.896059951122</v>
      </c>
      <c r="M13" s="3">
        <v>131.746443572949</v>
      </c>
      <c r="N13" s="3">
        <v>1.0619852901677</v>
      </c>
      <c r="O13" s="3">
        <v>7.0521840925442199</v>
      </c>
      <c r="P13" s="3">
        <v>105.406469513174</v>
      </c>
      <c r="Q13" s="3">
        <v>113.52063889588599</v>
      </c>
      <c r="R13" s="3">
        <v>7.2110112295337703E-2</v>
      </c>
      <c r="S13" s="3">
        <v>9.6641041268198702</v>
      </c>
      <c r="T13" s="3">
        <v>8.4895904379476992</v>
      </c>
      <c r="U13" s="3">
        <v>18.2258046770629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107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46.269082347593098</v>
      </c>
      <c r="G14" s="3">
        <v>1858.44597416635</v>
      </c>
      <c r="H14" s="3">
        <v>257.60086686427098</v>
      </c>
      <c r="I14" s="3">
        <v>2162.3159233782198</v>
      </c>
      <c r="J14" s="3">
        <v>0.80045512461335999</v>
      </c>
      <c r="K14" s="3">
        <v>11.894054234664701</v>
      </c>
      <c r="L14" s="3">
        <v>82.251956789761707</v>
      </c>
      <c r="M14" s="3">
        <v>94.946466149039694</v>
      </c>
      <c r="N14" s="3">
        <v>0.74955913403100805</v>
      </c>
      <c r="O14" s="3">
        <v>5.0178041302491598</v>
      </c>
      <c r="P14" s="3">
        <v>76.121056158392093</v>
      </c>
      <c r="Q14" s="3">
        <v>81.8884194226722</v>
      </c>
      <c r="R14" s="3">
        <v>5.0895990582352398E-2</v>
      </c>
      <c r="S14" s="3">
        <v>6.8762501044155098</v>
      </c>
      <c r="T14" s="3">
        <v>6.1309006313696504</v>
      </c>
      <c r="U14" s="3">
        <v>13.0580467263675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4"/>
  <sheetViews>
    <sheetView showGridLines="0" workbookViewId="0"/>
  </sheetViews>
  <sheetFormatPr defaultRowHeight="14.5" x14ac:dyDescent="0.35"/>
  <cols>
    <col min="1" max="1" width="16.7265625" customWidth="1"/>
    <col min="2" max="3" width="11.7265625" customWidth="1"/>
    <col min="4" max="4" width="12.7265625" customWidth="1"/>
    <col min="5" max="5" width="11.7265625" customWidth="1"/>
    <col min="6" max="6" width="13.7265625" customWidth="1"/>
    <col min="7" max="7" width="14.7265625" customWidth="1"/>
    <col min="8" max="8" width="15.7265625" customWidth="1"/>
    <col min="9" max="10" width="13.7265625" customWidth="1"/>
    <col min="11" max="11" width="14.7265625" customWidth="1"/>
    <col min="12" max="12" width="15.7265625" customWidth="1"/>
    <col min="13" max="13" width="13.7265625" customWidth="1"/>
    <col min="14" max="17" width="11.7265625" customWidth="1"/>
  </cols>
  <sheetData>
    <row r="1" spans="1:34" x14ac:dyDescent="0.35">
      <c r="A1" s="3" t="s">
        <v>25</v>
      </c>
      <c r="B1" s="3" t="s">
        <v>30</v>
      </c>
      <c r="C1" s="3" t="s">
        <v>31</v>
      </c>
      <c r="D1" s="3" t="s">
        <v>32</v>
      </c>
      <c r="E1" s="3" t="s">
        <v>33</v>
      </c>
      <c r="F1" s="3" t="s">
        <v>34</v>
      </c>
      <c r="G1" s="3" t="s">
        <v>35</v>
      </c>
      <c r="H1" s="3" t="s">
        <v>36</v>
      </c>
      <c r="I1" s="3" t="s">
        <v>37</v>
      </c>
      <c r="J1" s="3" t="s">
        <v>38</v>
      </c>
      <c r="K1" s="3" t="s">
        <v>39</v>
      </c>
      <c r="L1" s="3" t="s">
        <v>40</v>
      </c>
      <c r="M1" s="3" t="s">
        <v>41</v>
      </c>
      <c r="N1" s="3" t="s">
        <v>42</v>
      </c>
      <c r="O1" s="3" t="s">
        <v>43</v>
      </c>
      <c r="P1" s="3" t="s">
        <v>44</v>
      </c>
      <c r="Q1" s="3" t="s">
        <v>45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x14ac:dyDescent="0.35">
      <c r="A2" s="3" t="s">
        <v>46</v>
      </c>
      <c r="B2" s="3">
        <v>279.05399348154702</v>
      </c>
      <c r="C2" s="3">
        <v>4806.3099283155698</v>
      </c>
      <c r="D2" s="3">
        <v>444.664275666577</v>
      </c>
      <c r="E2" s="3">
        <v>5530.02819746369</v>
      </c>
      <c r="F2" s="3">
        <v>4.8276340872307699</v>
      </c>
      <c r="G2" s="3">
        <v>30.7603835412196</v>
      </c>
      <c r="H2" s="3">
        <v>141.98130322033799</v>
      </c>
      <c r="I2" s="3">
        <v>177.569320848789</v>
      </c>
      <c r="J2" s="3">
        <v>4.5206746944010696</v>
      </c>
      <c r="K2" s="3">
        <v>12.977036806452</v>
      </c>
      <c r="L2" s="3">
        <v>131.39829345947399</v>
      </c>
      <c r="M2" s="3">
        <v>148.89600496032699</v>
      </c>
      <c r="N2" s="3">
        <v>0.30695939282970203</v>
      </c>
      <c r="O2" s="3">
        <v>17.783346734767601</v>
      </c>
      <c r="P2" s="3">
        <v>10.583009760864501</v>
      </c>
      <c r="Q2" s="3">
        <v>28.673315888461801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x14ac:dyDescent="0.35">
      <c r="A3" s="3" t="s">
        <v>87</v>
      </c>
      <c r="B3" s="3">
        <v>376.24941949580398</v>
      </c>
      <c r="C3" s="3">
        <v>3371.2376417310002</v>
      </c>
      <c r="D3" s="3">
        <v>426.08544159384797</v>
      </c>
      <c r="E3" s="3">
        <v>4173.5725028206498</v>
      </c>
      <c r="F3" s="3">
        <v>6.5091149572773999</v>
      </c>
      <c r="G3" s="3">
        <v>21.575920907078402</v>
      </c>
      <c r="H3" s="3">
        <v>136.049081500916</v>
      </c>
      <c r="I3" s="3">
        <v>164.13411736527101</v>
      </c>
      <c r="J3" s="3">
        <v>6.0952405958320197</v>
      </c>
      <c r="K3" s="3">
        <v>9.1023416326736992</v>
      </c>
      <c r="L3" s="3">
        <v>125.90824799098201</v>
      </c>
      <c r="M3" s="3">
        <v>141.10583021948801</v>
      </c>
      <c r="N3" s="3">
        <v>0.41387436144538398</v>
      </c>
      <c r="O3" s="3">
        <v>12.473579274404701</v>
      </c>
      <c r="P3" s="3">
        <v>10.1408335099336</v>
      </c>
      <c r="Q3" s="3">
        <v>23.0282871457837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x14ac:dyDescent="0.35">
      <c r="A4" s="3" t="s">
        <v>88</v>
      </c>
      <c r="B4" s="3">
        <v>49.972096231141599</v>
      </c>
      <c r="C4" s="3">
        <v>1112.1779132839499</v>
      </c>
      <c r="D4" s="3">
        <v>161.19442570943701</v>
      </c>
      <c r="E4" s="3">
        <v>1323.3444352245299</v>
      </c>
      <c r="F4" s="3">
        <v>0.86451726479875002</v>
      </c>
      <c r="G4" s="3">
        <v>7.1179386450172704</v>
      </c>
      <c r="H4" s="3">
        <v>51.4693801290232</v>
      </c>
      <c r="I4" s="3">
        <v>59.451836038839197</v>
      </c>
      <c r="J4" s="3">
        <v>0.80954795894449405</v>
      </c>
      <c r="K4" s="3">
        <v>3.0028803658666599</v>
      </c>
      <c r="L4" s="3">
        <v>47.6329527971386</v>
      </c>
      <c r="M4" s="3">
        <v>51.445381121949801</v>
      </c>
      <c r="N4" s="3">
        <v>5.4969305854255801E-2</v>
      </c>
      <c r="O4" s="3">
        <v>4.1150582791506096</v>
      </c>
      <c r="P4" s="3">
        <v>3.8364273318845998</v>
      </c>
      <c r="Q4" s="3">
        <v>8.0064549168894708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x14ac:dyDescent="0.35">
      <c r="A5" s="3" t="s">
        <v>89</v>
      </c>
      <c r="B5" s="3">
        <v>438.981736154646</v>
      </c>
      <c r="C5" s="3">
        <v>8781.9826590794892</v>
      </c>
      <c r="D5" s="3">
        <v>1795.2350258213601</v>
      </c>
      <c r="E5" s="3">
        <v>11016.1994210555</v>
      </c>
      <c r="F5" s="3">
        <v>7.5943840354753798</v>
      </c>
      <c r="G5" s="3">
        <v>56.204689018108802</v>
      </c>
      <c r="H5" s="3">
        <v>573.21854374476004</v>
      </c>
      <c r="I5" s="3">
        <v>637.01761679834397</v>
      </c>
      <c r="J5" s="3">
        <v>7.1115041257052702</v>
      </c>
      <c r="K5" s="3">
        <v>23.7113531795146</v>
      </c>
      <c r="L5" s="3">
        <v>530.49195013021097</v>
      </c>
      <c r="M5" s="3">
        <v>561.31480743543102</v>
      </c>
      <c r="N5" s="3">
        <v>0.48287990977011103</v>
      </c>
      <c r="O5" s="3">
        <v>32.493335838594099</v>
      </c>
      <c r="P5" s="3">
        <v>42.7265936145483</v>
      </c>
      <c r="Q5" s="3">
        <v>75.702809362912603</v>
      </c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x14ac:dyDescent="0.35">
      <c r="A6" s="3" t="s">
        <v>90</v>
      </c>
      <c r="B6" s="3">
        <v>341.73980788398097</v>
      </c>
      <c r="C6" s="3">
        <v>3208.00000714526</v>
      </c>
      <c r="D6" s="3">
        <v>325.91217127164703</v>
      </c>
      <c r="E6" s="3">
        <v>3875.6519863008898</v>
      </c>
      <c r="F6" s="3">
        <v>5.9120986763928602</v>
      </c>
      <c r="G6" s="3">
        <v>20.531200045729701</v>
      </c>
      <c r="H6" s="3">
        <v>104.06375628703699</v>
      </c>
      <c r="I6" s="3">
        <v>130.50705500915899</v>
      </c>
      <c r="J6" s="3">
        <v>5.5361848877204904</v>
      </c>
      <c r="K6" s="3">
        <v>8.6616000192922105</v>
      </c>
      <c r="L6" s="3">
        <v>96.307046610771707</v>
      </c>
      <c r="M6" s="3">
        <v>110.504831517784</v>
      </c>
      <c r="N6" s="3">
        <v>0.37591378867237901</v>
      </c>
      <c r="O6" s="3">
        <v>11.869600026437499</v>
      </c>
      <c r="P6" s="3">
        <v>7.7567096762652001</v>
      </c>
      <c r="Q6" s="3">
        <v>20.002223491375101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x14ac:dyDescent="0.35">
      <c r="A7" s="3" t="s">
        <v>91</v>
      </c>
      <c r="B7" s="3">
        <v>153.85465189930301</v>
      </c>
      <c r="C7" s="3">
        <v>891.72769563909105</v>
      </c>
      <c r="D7" s="3">
        <v>133.32057166787001</v>
      </c>
      <c r="E7" s="3">
        <v>1178.9029192062601</v>
      </c>
      <c r="F7" s="3">
        <v>2.6616854778579402</v>
      </c>
      <c r="G7" s="3">
        <v>5.7070572520901797</v>
      </c>
      <c r="H7" s="3">
        <v>42.569258533550801</v>
      </c>
      <c r="I7" s="3">
        <v>50.938001263498897</v>
      </c>
      <c r="J7" s="3">
        <v>2.49244536076871</v>
      </c>
      <c r="K7" s="3">
        <v>2.40766477822554</v>
      </c>
      <c r="L7" s="3">
        <v>39.396228927855503</v>
      </c>
      <c r="M7" s="3">
        <v>44.296339066849697</v>
      </c>
      <c r="N7" s="3">
        <v>0.16924011708923301</v>
      </c>
      <c r="O7" s="3">
        <v>3.2993924738646401</v>
      </c>
      <c r="P7" s="3">
        <v>3.1730296056952998</v>
      </c>
      <c r="Q7" s="3">
        <v>6.64166219664917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x14ac:dyDescent="0.35">
      <c r="A8" s="3" t="s">
        <v>92</v>
      </c>
      <c r="B8" s="3">
        <v>174.79902276130201</v>
      </c>
      <c r="C8" s="3">
        <v>3552.2414039058099</v>
      </c>
      <c r="D8" s="3">
        <v>892.28373098868894</v>
      </c>
      <c r="E8" s="3">
        <v>4619.3241576558003</v>
      </c>
      <c r="F8" s="3">
        <v>3.0240230937705301</v>
      </c>
      <c r="G8" s="3">
        <v>22.7343449849972</v>
      </c>
      <c r="H8" s="3">
        <v>284.90619530468803</v>
      </c>
      <c r="I8" s="3">
        <v>310.66456338345603</v>
      </c>
      <c r="J8" s="3">
        <v>2.8317441687331</v>
      </c>
      <c r="K8" s="3">
        <v>9.5910517905456896</v>
      </c>
      <c r="L8" s="3">
        <v>263.66984250715802</v>
      </c>
      <c r="M8" s="3">
        <v>276.09263846643597</v>
      </c>
      <c r="N8" s="3">
        <v>0.19227892503743299</v>
      </c>
      <c r="O8" s="3">
        <v>13.1432931944515</v>
      </c>
      <c r="P8" s="3">
        <v>21.236352797530799</v>
      </c>
      <c r="Q8" s="3">
        <v>34.5719249170197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x14ac:dyDescent="0.35">
      <c r="A9" s="3" t="s">
        <v>93</v>
      </c>
      <c r="B9" s="3">
        <v>280.29524023847898</v>
      </c>
      <c r="C9" s="3">
        <v>3139.0137453083898</v>
      </c>
      <c r="D9" s="3">
        <v>376.76248218241602</v>
      </c>
      <c r="E9" s="3">
        <v>3796.0714677292799</v>
      </c>
      <c r="F9" s="3">
        <v>4.8491076561256898</v>
      </c>
      <c r="G9" s="3">
        <v>20.089687969973699</v>
      </c>
      <c r="H9" s="3">
        <v>120.300260560846</v>
      </c>
      <c r="I9" s="3">
        <v>145.23905618694499</v>
      </c>
      <c r="J9" s="3">
        <v>4.5407828918633601</v>
      </c>
      <c r="K9" s="3">
        <v>8.4753371123326495</v>
      </c>
      <c r="L9" s="3">
        <v>111.333313484904</v>
      </c>
      <c r="M9" s="3">
        <v>124.34943348909999</v>
      </c>
      <c r="N9" s="3">
        <v>0.30832476426232702</v>
      </c>
      <c r="O9" s="3">
        <v>11.614350857641</v>
      </c>
      <c r="P9" s="3">
        <v>8.9669470759415102</v>
      </c>
      <c r="Q9" s="3">
        <v>20.889622697844899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x14ac:dyDescent="0.35">
      <c r="A10" s="3" t="s">
        <v>94</v>
      </c>
      <c r="B10" s="3">
        <v>84.073080390324606</v>
      </c>
      <c r="C10" s="3">
        <v>1686.29559234471</v>
      </c>
      <c r="D10" s="3">
        <v>157.54389980438501</v>
      </c>
      <c r="E10" s="3">
        <v>1927.9125725394199</v>
      </c>
      <c r="F10" s="3">
        <v>1.45446429075262</v>
      </c>
      <c r="G10" s="3">
        <v>10.7922917910061</v>
      </c>
      <c r="H10" s="3">
        <v>50.303767207540197</v>
      </c>
      <c r="I10" s="3">
        <v>62.550523289298901</v>
      </c>
      <c r="J10" s="3">
        <v>1.3619839023232601</v>
      </c>
      <c r="K10" s="3">
        <v>4.5529980993307104</v>
      </c>
      <c r="L10" s="3">
        <v>46.554222392195797</v>
      </c>
      <c r="M10" s="3">
        <v>52.4692043938498</v>
      </c>
      <c r="N10" s="3">
        <v>9.2480388429357102E-2</v>
      </c>
      <c r="O10" s="3">
        <v>6.23929369167542</v>
      </c>
      <c r="P10" s="3">
        <v>3.74954481534437</v>
      </c>
      <c r="Q10" s="3">
        <v>10.081318895449099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x14ac:dyDescent="0.35">
      <c r="A11" s="3" t="s">
        <v>95</v>
      </c>
      <c r="B11" s="3">
        <v>138.56003385831201</v>
      </c>
      <c r="C11" s="3">
        <v>2655.0815423711001</v>
      </c>
      <c r="D11" s="3">
        <v>301.58444107080197</v>
      </c>
      <c r="E11" s="3">
        <v>3095.2260173002201</v>
      </c>
      <c r="F11" s="3">
        <v>2.3970885857487998</v>
      </c>
      <c r="G11" s="3">
        <v>16.9925218711751</v>
      </c>
      <c r="H11" s="3">
        <v>96.295912033907001</v>
      </c>
      <c r="I11" s="3">
        <v>115.685522490831</v>
      </c>
      <c r="J11" s="3">
        <v>2.2446725485046599</v>
      </c>
      <c r="K11" s="3">
        <v>7.1687201644019796</v>
      </c>
      <c r="L11" s="3">
        <v>89.118202336421902</v>
      </c>
      <c r="M11" s="3">
        <v>98.531595049328502</v>
      </c>
      <c r="N11" s="3">
        <v>0.15241603724414399</v>
      </c>
      <c r="O11" s="3">
        <v>9.8238017067730805</v>
      </c>
      <c r="P11" s="3">
        <v>7.1777096974850796</v>
      </c>
      <c r="Q11" s="3">
        <v>17.153927441502301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x14ac:dyDescent="0.35">
      <c r="A12" s="3" t="s">
        <v>96</v>
      </c>
      <c r="B12" s="3">
        <v>1664.8839482701801</v>
      </c>
      <c r="C12" s="3">
        <v>47441.7808302509</v>
      </c>
      <c r="D12" s="3">
        <v>3886.7656809899499</v>
      </c>
      <c r="E12" s="3">
        <v>52993.430459511001</v>
      </c>
      <c r="F12" s="3">
        <v>28.8024923050742</v>
      </c>
      <c r="G12" s="3">
        <v>303.62739731360602</v>
      </c>
      <c r="H12" s="3">
        <v>1241.0442819400901</v>
      </c>
      <c r="I12" s="3">
        <v>1573.47417155877</v>
      </c>
      <c r="J12" s="3">
        <v>26.971119961976999</v>
      </c>
      <c r="K12" s="3">
        <v>128.09280824167701</v>
      </c>
      <c r="L12" s="3">
        <v>1148.53925873253</v>
      </c>
      <c r="M12" s="3">
        <v>1303.60318693618</v>
      </c>
      <c r="N12" s="3">
        <v>1.8313723430972</v>
      </c>
      <c r="O12" s="3">
        <v>175.534589071928</v>
      </c>
      <c r="P12" s="3">
        <v>92.505023207560797</v>
      </c>
      <c r="Q12" s="3">
        <v>269.87098462258598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x14ac:dyDescent="0.35">
      <c r="A13" s="3" t="s">
        <v>97</v>
      </c>
      <c r="B13" s="3">
        <v>2145.9403270236198</v>
      </c>
      <c r="C13" s="3">
        <v>58058.8520398986</v>
      </c>
      <c r="D13" s="3">
        <v>5705.4176984477099</v>
      </c>
      <c r="E13" s="3">
        <v>65910.210065370004</v>
      </c>
      <c r="F13" s="3">
        <v>37.124767657508599</v>
      </c>
      <c r="G13" s="3">
        <v>371.57665305535102</v>
      </c>
      <c r="H13" s="3">
        <v>1821.7398711143501</v>
      </c>
      <c r="I13" s="3">
        <v>2230.4412918272101</v>
      </c>
      <c r="J13" s="3">
        <v>34.764233297782603</v>
      </c>
      <c r="K13" s="3">
        <v>156.758900507726</v>
      </c>
      <c r="L13" s="3">
        <v>1685.9509298912999</v>
      </c>
      <c r="M13" s="3">
        <v>1877.4740636968099</v>
      </c>
      <c r="N13" s="3">
        <v>2.36053435972598</v>
      </c>
      <c r="O13" s="3">
        <v>214.81775254762499</v>
      </c>
      <c r="P13" s="3">
        <v>135.78894122305499</v>
      </c>
      <c r="Q13" s="3">
        <v>352.967228130406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x14ac:dyDescent="0.35">
      <c r="A14" s="3" t="s">
        <v>98</v>
      </c>
      <c r="B14" s="3">
        <v>157.20180020990199</v>
      </c>
      <c r="C14" s="3">
        <v>2822.7948315748999</v>
      </c>
      <c r="D14" s="3">
        <v>318.96343917836202</v>
      </c>
      <c r="E14" s="3">
        <v>3298.96007096316</v>
      </c>
      <c r="F14" s="3">
        <v>2.7195911436313001</v>
      </c>
      <c r="G14" s="3">
        <v>18.065886922079301</v>
      </c>
      <c r="H14" s="3">
        <v>101.845026129651</v>
      </c>
      <c r="I14" s="3">
        <v>122.63050419536199</v>
      </c>
      <c r="J14" s="3">
        <v>2.5466691634004102</v>
      </c>
      <c r="K14" s="3">
        <v>7.6215460452522201</v>
      </c>
      <c r="L14" s="3">
        <v>94.253696277206103</v>
      </c>
      <c r="M14" s="3">
        <v>104.421911485859</v>
      </c>
      <c r="N14" s="3">
        <v>0.172921980230892</v>
      </c>
      <c r="O14" s="3">
        <v>10.4443408768271</v>
      </c>
      <c r="P14" s="3">
        <v>7.5913298524450203</v>
      </c>
      <c r="Q14" s="3">
        <v>18.208592709503002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x14ac:dyDescent="0.35">
      <c r="A15" s="3" t="s">
        <v>99</v>
      </c>
      <c r="B15" s="3">
        <v>315.758276639592</v>
      </c>
      <c r="C15" s="3">
        <v>6094.2940152526298</v>
      </c>
      <c r="D15" s="3">
        <v>300.96262140338399</v>
      </c>
      <c r="E15" s="3">
        <v>6711.0149132956003</v>
      </c>
      <c r="F15" s="3">
        <v>5.4626181858649403</v>
      </c>
      <c r="G15" s="3">
        <v>39.003481697616799</v>
      </c>
      <c r="H15" s="3">
        <v>96.097365014100504</v>
      </c>
      <c r="I15" s="3">
        <v>140.56346489758201</v>
      </c>
      <c r="J15" s="3">
        <v>5.1152840815613896</v>
      </c>
      <c r="K15" s="3">
        <v>16.454593841182099</v>
      </c>
      <c r="L15" s="3">
        <v>88.934454624699995</v>
      </c>
      <c r="M15" s="3">
        <v>110.504332547443</v>
      </c>
      <c r="N15" s="3">
        <v>0.34733410430355099</v>
      </c>
      <c r="O15" s="3">
        <v>22.5488878564347</v>
      </c>
      <c r="P15" s="3">
        <v>7.1629103894005404</v>
      </c>
      <c r="Q15" s="3">
        <v>30.0591323501388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x14ac:dyDescent="0.35">
      <c r="A16" s="3" t="s">
        <v>100</v>
      </c>
      <c r="B16" s="3">
        <v>283.34763848479002</v>
      </c>
      <c r="C16" s="3">
        <v>3179.4531423513899</v>
      </c>
      <c r="D16" s="3">
        <v>347.42242993775699</v>
      </c>
      <c r="E16" s="3">
        <v>3810.2232107739401</v>
      </c>
      <c r="F16" s="3">
        <v>4.9019141457868702</v>
      </c>
      <c r="G16" s="3">
        <v>20.348500111048899</v>
      </c>
      <c r="H16" s="3">
        <v>110.931981879126</v>
      </c>
      <c r="I16" s="3">
        <v>136.18239613596199</v>
      </c>
      <c r="J16" s="3">
        <v>4.5902317434536002</v>
      </c>
      <c r="K16" s="3">
        <v>8.5845234843487592</v>
      </c>
      <c r="L16" s="3">
        <v>102.66332804660701</v>
      </c>
      <c r="M16" s="3">
        <v>115.83808327441</v>
      </c>
      <c r="N16" s="3">
        <v>0.31168240233326899</v>
      </c>
      <c r="O16" s="3">
        <v>11.763976626700099</v>
      </c>
      <c r="P16" s="3">
        <v>8.2686538325186305</v>
      </c>
      <c r="Q16" s="3">
        <v>20.344312861552002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x14ac:dyDescent="0.35">
      <c r="A17" s="3" t="s">
        <v>101</v>
      </c>
      <c r="B17" s="3">
        <v>200.103668104429</v>
      </c>
      <c r="C17" s="3">
        <v>3118.99593380039</v>
      </c>
      <c r="D17" s="3">
        <v>289.64058035102602</v>
      </c>
      <c r="E17" s="3">
        <v>3608.74018225585</v>
      </c>
      <c r="F17" s="3">
        <v>3.4617934582066199</v>
      </c>
      <c r="G17" s="3">
        <v>19.961573976322502</v>
      </c>
      <c r="H17" s="3">
        <v>92.482237306082595</v>
      </c>
      <c r="I17" s="3">
        <v>115.90560474061201</v>
      </c>
      <c r="J17" s="3">
        <v>3.2416794232917501</v>
      </c>
      <c r="K17" s="3">
        <v>8.4212890212610603</v>
      </c>
      <c r="L17" s="3">
        <v>85.588791493728195</v>
      </c>
      <c r="M17" s="3">
        <v>97.251759938280998</v>
      </c>
      <c r="N17" s="3">
        <v>0.220114034914872</v>
      </c>
      <c r="O17" s="3">
        <v>11.5402849550614</v>
      </c>
      <c r="P17" s="3">
        <v>6.89344581235442</v>
      </c>
      <c r="Q17" s="3">
        <v>18.653844802330699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35">
      <c r="A18" s="3" t="s">
        <v>102</v>
      </c>
      <c r="B18" s="3">
        <v>245.639009310831</v>
      </c>
      <c r="C18" s="3">
        <v>4752.2257774468098</v>
      </c>
      <c r="D18" s="3">
        <v>671.31626331900702</v>
      </c>
      <c r="E18" s="3">
        <v>5669.1810500766496</v>
      </c>
      <c r="F18" s="3">
        <v>4.2495548610773799</v>
      </c>
      <c r="G18" s="3">
        <v>30.414244975659599</v>
      </c>
      <c r="H18" s="3">
        <v>214.35128287775899</v>
      </c>
      <c r="I18" s="3">
        <v>249.015082714496</v>
      </c>
      <c r="J18" s="3">
        <v>3.9793519508354702</v>
      </c>
      <c r="K18" s="3">
        <v>12.8310095991064</v>
      </c>
      <c r="L18" s="3">
        <v>198.373955810767</v>
      </c>
      <c r="M18" s="3">
        <v>215.18431736070801</v>
      </c>
      <c r="N18" s="3">
        <v>0.27020291024191401</v>
      </c>
      <c r="O18" s="3">
        <v>17.583235376553201</v>
      </c>
      <c r="P18" s="3">
        <v>15.9773270669924</v>
      </c>
      <c r="Q18" s="3">
        <v>33.830765353787498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x14ac:dyDescent="0.35">
      <c r="A19" s="3" t="s">
        <v>103</v>
      </c>
      <c r="B19" s="3">
        <v>275.66512180072402</v>
      </c>
      <c r="C19" s="3">
        <v>4036.8860532336498</v>
      </c>
      <c r="D19" s="3">
        <v>451.73177482051898</v>
      </c>
      <c r="E19" s="3">
        <v>4764.2829498548899</v>
      </c>
      <c r="F19" s="3">
        <v>4.7690066071525301</v>
      </c>
      <c r="G19" s="3">
        <v>25.836070740695401</v>
      </c>
      <c r="H19" s="3">
        <v>144.237955700192</v>
      </c>
      <c r="I19" s="3">
        <v>174.84303304804001</v>
      </c>
      <c r="J19" s="3">
        <v>4.4657749731717296</v>
      </c>
      <c r="K19" s="3">
        <v>10.8995923437309</v>
      </c>
      <c r="L19" s="3">
        <v>133.48673945946399</v>
      </c>
      <c r="M19" s="3">
        <v>148.85210677636601</v>
      </c>
      <c r="N19" s="3">
        <v>0.303231633980796</v>
      </c>
      <c r="O19" s="3">
        <v>14.9364783969645</v>
      </c>
      <c r="P19" s="3">
        <v>10.7512162407284</v>
      </c>
      <c r="Q19" s="3">
        <v>25.9909262716737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x14ac:dyDescent="0.35">
      <c r="A20" s="3" t="s">
        <v>104</v>
      </c>
      <c r="B20" s="3">
        <v>2256.0741905303198</v>
      </c>
      <c r="C20" s="3">
        <v>20121.615254491699</v>
      </c>
      <c r="D20" s="3">
        <v>2470.6764785645601</v>
      </c>
      <c r="E20" s="3">
        <v>24848.365923586502</v>
      </c>
      <c r="F20" s="3">
        <v>39.030083496174498</v>
      </c>
      <c r="G20" s="3">
        <v>128.77833762874701</v>
      </c>
      <c r="H20" s="3">
        <v>788.88699960566498</v>
      </c>
      <c r="I20" s="3">
        <v>956.69542073058597</v>
      </c>
      <c r="J20" s="3">
        <v>36.548401886591201</v>
      </c>
      <c r="K20" s="3">
        <v>54.328361187127499</v>
      </c>
      <c r="L20" s="3">
        <v>730.084899415829</v>
      </c>
      <c r="M20" s="3">
        <v>820.96166248954705</v>
      </c>
      <c r="N20" s="3">
        <v>2.48168160958335</v>
      </c>
      <c r="O20" s="3">
        <v>74.449976441619199</v>
      </c>
      <c r="P20" s="3">
        <v>58.802100189836601</v>
      </c>
      <c r="Q20" s="3">
        <v>135.733758241039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x14ac:dyDescent="0.35">
      <c r="A21" s="3" t="s">
        <v>105</v>
      </c>
      <c r="B21" s="3">
        <v>63.359724565931401</v>
      </c>
      <c r="C21" s="3">
        <v>2181.9633284118399</v>
      </c>
      <c r="D21" s="3">
        <v>197.64167150831199</v>
      </c>
      <c r="E21" s="3">
        <v>2442.9647244860798</v>
      </c>
      <c r="F21" s="3">
        <v>1.09612323499061</v>
      </c>
      <c r="G21" s="3">
        <v>13.964565301835799</v>
      </c>
      <c r="H21" s="3">
        <v>63.106985712603901</v>
      </c>
      <c r="I21" s="3">
        <v>78.167674249430306</v>
      </c>
      <c r="J21" s="3">
        <v>1.0264275379680901</v>
      </c>
      <c r="K21" s="3">
        <v>5.8913009867119603</v>
      </c>
      <c r="L21" s="3">
        <v>58.403113930706098</v>
      </c>
      <c r="M21" s="3">
        <v>65.320842455386199</v>
      </c>
      <c r="N21" s="3">
        <v>6.9695697022524497E-2</v>
      </c>
      <c r="O21" s="3">
        <v>8.0732643151238008</v>
      </c>
      <c r="P21" s="3">
        <v>4.7038717818978197</v>
      </c>
      <c r="Q21" s="3">
        <v>12.8468317940441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x14ac:dyDescent="0.35">
      <c r="A22" s="3" t="s">
        <v>106</v>
      </c>
      <c r="B22" s="3">
        <v>4.5303950151724601</v>
      </c>
      <c r="C22" s="3">
        <v>2838.8378472750801</v>
      </c>
      <c r="D22" s="3">
        <v>709.13015144365897</v>
      </c>
      <c r="E22" s="3">
        <v>3552.4983937339098</v>
      </c>
      <c r="F22" s="3">
        <v>7.8375833762483596E-2</v>
      </c>
      <c r="G22" s="3">
        <v>18.168562222560499</v>
      </c>
      <c r="H22" s="3">
        <v>226.42525735596001</v>
      </c>
      <c r="I22" s="3">
        <v>244.672195412283</v>
      </c>
      <c r="J22" s="3">
        <v>7.3392399245793799E-2</v>
      </c>
      <c r="K22" s="3">
        <v>7.6648621876427203</v>
      </c>
      <c r="L22" s="3">
        <v>209.54795975160101</v>
      </c>
      <c r="M22" s="3">
        <v>217.28621433849</v>
      </c>
      <c r="N22" s="3">
        <v>4.9834345166897102E-3</v>
      </c>
      <c r="O22" s="3">
        <v>10.5037000349178</v>
      </c>
      <c r="P22" s="3">
        <v>16.8772976043591</v>
      </c>
      <c r="Q22" s="3">
        <v>27.385981073793602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x14ac:dyDescent="0.35">
      <c r="A23" s="3" t="s">
        <v>107</v>
      </c>
      <c r="B23" s="3">
        <v>9930.0831823503304</v>
      </c>
      <c r="C23" s="3">
        <v>187851.76718311201</v>
      </c>
      <c r="D23" s="3">
        <v>20364.2552557413</v>
      </c>
      <c r="E23" s="3">
        <v>218146.10562120401</v>
      </c>
      <c r="F23" s="3">
        <v>171.79043905466099</v>
      </c>
      <c r="G23" s="3">
        <v>1202.2513099719199</v>
      </c>
      <c r="H23" s="3">
        <v>6502.3067031581904</v>
      </c>
      <c r="I23" s="3">
        <v>7876.3484521847704</v>
      </c>
      <c r="J23" s="3">
        <v>160.867347554075</v>
      </c>
      <c r="K23" s="3">
        <v>507.199771394403</v>
      </c>
      <c r="L23" s="3">
        <v>6017.6374280715499</v>
      </c>
      <c r="M23" s="3">
        <v>6685.7045470200301</v>
      </c>
      <c r="N23" s="3">
        <v>10.9230915005854</v>
      </c>
      <c r="O23" s="3">
        <v>695.05153857751498</v>
      </c>
      <c r="P23" s="3">
        <v>484.66927508664202</v>
      </c>
      <c r="Q23" s="3">
        <v>1190.6439051647401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8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46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22.578520562679198</v>
      </c>
      <c r="G2" s="3">
        <v>302.74327471767901</v>
      </c>
      <c r="H2" s="3">
        <v>21.517341168536099</v>
      </c>
      <c r="I2" s="3">
        <v>346.83913644889401</v>
      </c>
      <c r="J2" s="3">
        <v>0.39060840573435002</v>
      </c>
      <c r="K2" s="3">
        <v>1.93755695819315</v>
      </c>
      <c r="L2" s="3">
        <v>6.8704870351135696</v>
      </c>
      <c r="M2" s="3">
        <v>9.1986523990410696</v>
      </c>
      <c r="N2" s="3">
        <v>0.36577203311540302</v>
      </c>
      <c r="O2" s="3">
        <v>0.81740684173773304</v>
      </c>
      <c r="P2" s="3">
        <v>6.3583743153024104</v>
      </c>
      <c r="Q2" s="3">
        <v>7.5415531901555504</v>
      </c>
      <c r="R2" s="3">
        <v>2.4836372618947101E-2</v>
      </c>
      <c r="S2" s="3">
        <v>1.12015011645541</v>
      </c>
      <c r="T2" s="3">
        <v>0.51211271981115902</v>
      </c>
      <c r="U2" s="3">
        <v>1.6570992088855201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46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29.921387080110001</v>
      </c>
      <c r="G3" s="3">
        <v>417.20646269700597</v>
      </c>
      <c r="H3" s="3">
        <v>30.674572216049999</v>
      </c>
      <c r="I3" s="3">
        <v>477.80242199316598</v>
      </c>
      <c r="J3" s="3">
        <v>0.51763999648590298</v>
      </c>
      <c r="K3" s="3">
        <v>2.6701213612608399</v>
      </c>
      <c r="L3" s="3">
        <v>9.7943909085847594</v>
      </c>
      <c r="M3" s="3">
        <v>12.9821522663315</v>
      </c>
      <c r="N3" s="3">
        <v>0.48472647069778202</v>
      </c>
      <c r="O3" s="3">
        <v>1.1264574492819199</v>
      </c>
      <c r="P3" s="3">
        <v>9.0643360898427705</v>
      </c>
      <c r="Q3" s="3">
        <v>10.675520009822501</v>
      </c>
      <c r="R3" s="3">
        <v>3.2913525788120998E-2</v>
      </c>
      <c r="S3" s="3">
        <v>1.5436639119789199</v>
      </c>
      <c r="T3" s="3">
        <v>0.73005481874198996</v>
      </c>
      <c r="U3" s="3">
        <v>2.30663225650903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46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32.528413154524301</v>
      </c>
      <c r="G4" s="3">
        <v>476.51014205834502</v>
      </c>
      <c r="H4" s="3">
        <v>36.595830466836702</v>
      </c>
      <c r="I4" s="3">
        <v>545.63438567970604</v>
      </c>
      <c r="J4" s="3">
        <v>0.56274154757327</v>
      </c>
      <c r="K4" s="3">
        <v>3.0496649091734098</v>
      </c>
      <c r="L4" s="3">
        <v>11.685048668061</v>
      </c>
      <c r="M4" s="3">
        <v>15.2974551248076</v>
      </c>
      <c r="N4" s="3">
        <v>0.52696029310329295</v>
      </c>
      <c r="O4" s="3">
        <v>1.28657738355753</v>
      </c>
      <c r="P4" s="3">
        <v>10.8140679029502</v>
      </c>
      <c r="Q4" s="3">
        <v>12.6276055796111</v>
      </c>
      <c r="R4" s="3">
        <v>3.5781254469976702E-2</v>
      </c>
      <c r="S4" s="3">
        <v>1.76308752561588</v>
      </c>
      <c r="T4" s="3">
        <v>0.87098076511071398</v>
      </c>
      <c r="U4" s="3">
        <v>2.6698495451965698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46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33.3075400245827</v>
      </c>
      <c r="G5" s="3">
        <v>516.00405373983494</v>
      </c>
      <c r="H5" s="3">
        <v>41.689836100235397</v>
      </c>
      <c r="I5" s="3">
        <v>591.00142986465301</v>
      </c>
      <c r="J5" s="3">
        <v>0.57622044242528003</v>
      </c>
      <c r="K5" s="3">
        <v>3.3024259439349399</v>
      </c>
      <c r="L5" s="3">
        <v>13.3115646668052</v>
      </c>
      <c r="M5" s="3">
        <v>17.190211053165399</v>
      </c>
      <c r="N5" s="3">
        <v>0.53958214839823904</v>
      </c>
      <c r="O5" s="3">
        <v>1.3932109450975501</v>
      </c>
      <c r="P5" s="3">
        <v>12.319346567619601</v>
      </c>
      <c r="Q5" s="3">
        <v>14.2521396611154</v>
      </c>
      <c r="R5" s="3">
        <v>3.6638294027040899E-2</v>
      </c>
      <c r="S5" s="3">
        <v>1.9092149988373901</v>
      </c>
      <c r="T5" s="3">
        <v>0.992218099185603</v>
      </c>
      <c r="U5" s="3">
        <v>2.9380713920500301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46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32.106781557325299</v>
      </c>
      <c r="G6" s="3">
        <v>528.37929808190495</v>
      </c>
      <c r="H6" s="3">
        <v>45.164017286458197</v>
      </c>
      <c r="I6" s="3">
        <v>605.65009692568901</v>
      </c>
      <c r="J6" s="3">
        <v>0.555447320941728</v>
      </c>
      <c r="K6" s="3">
        <v>3.3816275077241902</v>
      </c>
      <c r="L6" s="3">
        <v>14.4208707195661</v>
      </c>
      <c r="M6" s="3">
        <v>18.357945548231999</v>
      </c>
      <c r="N6" s="3">
        <v>0.52012986122867</v>
      </c>
      <c r="O6" s="3">
        <v>1.4266241048211401</v>
      </c>
      <c r="P6" s="3">
        <v>13.3459671081484</v>
      </c>
      <c r="Q6" s="3">
        <v>15.2927210741982</v>
      </c>
      <c r="R6" s="3">
        <v>3.53174597130579E-2</v>
      </c>
      <c r="S6" s="3">
        <v>1.9550034029030501</v>
      </c>
      <c r="T6" s="3">
        <v>1.07490361141771</v>
      </c>
      <c r="U6" s="3">
        <v>3.0652244740338102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46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29.229150281390101</v>
      </c>
      <c r="G7" s="3">
        <v>511.85082028549698</v>
      </c>
      <c r="H7" s="3">
        <v>46.444040633466997</v>
      </c>
      <c r="I7" s="3">
        <v>587.52401120035404</v>
      </c>
      <c r="J7" s="3">
        <v>0.50566429986804895</v>
      </c>
      <c r="K7" s="3">
        <v>3.2758452498271802</v>
      </c>
      <c r="L7" s="3">
        <v>14.829582174265999</v>
      </c>
      <c r="M7" s="3">
        <v>18.611091723961199</v>
      </c>
      <c r="N7" s="3">
        <v>0.47351223455851998</v>
      </c>
      <c r="O7" s="3">
        <v>1.3819972147708399</v>
      </c>
      <c r="P7" s="3">
        <v>13.7242140071895</v>
      </c>
      <c r="Q7" s="3">
        <v>15.579723456518799</v>
      </c>
      <c r="R7" s="3">
        <v>3.2152065309529097E-2</v>
      </c>
      <c r="S7" s="3">
        <v>1.89384803505634</v>
      </c>
      <c r="T7" s="3">
        <v>1.1053681670765101</v>
      </c>
      <c r="U7" s="3">
        <v>3.0313682674423799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46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25.288255396648101</v>
      </c>
      <c r="G8" s="3">
        <v>470.65931519862301</v>
      </c>
      <c r="H8" s="3">
        <v>45.365809366174801</v>
      </c>
      <c r="I8" s="3">
        <v>541.313379961446</v>
      </c>
      <c r="J8" s="3">
        <v>0.43748681836201297</v>
      </c>
      <c r="K8" s="3">
        <v>3.0122196172711901</v>
      </c>
      <c r="L8" s="3">
        <v>14.4853029306196</v>
      </c>
      <c r="M8" s="3">
        <v>17.9350093662528</v>
      </c>
      <c r="N8" s="3">
        <v>0.40966973742570001</v>
      </c>
      <c r="O8" s="3">
        <v>1.2707801510362799</v>
      </c>
      <c r="P8" s="3">
        <v>13.4055966677047</v>
      </c>
      <c r="Q8" s="3">
        <v>15.0860465561666</v>
      </c>
      <c r="R8" s="3">
        <v>2.78170809363129E-2</v>
      </c>
      <c r="S8" s="3">
        <v>1.7414394662349</v>
      </c>
      <c r="T8" s="3">
        <v>1.0797062629149601</v>
      </c>
      <c r="U8" s="3">
        <v>2.8489628100861801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46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20.961250016384099</v>
      </c>
      <c r="G9" s="3">
        <v>413.091494330199</v>
      </c>
      <c r="H9" s="3">
        <v>42.212088509385602</v>
      </c>
      <c r="I9" s="3">
        <v>476.26483285596902</v>
      </c>
      <c r="J9" s="3">
        <v>0.362629625283446</v>
      </c>
      <c r="K9" s="3">
        <v>2.6437855637132701</v>
      </c>
      <c r="L9" s="3">
        <v>13.478319861046799</v>
      </c>
      <c r="M9" s="3">
        <v>16.484735050043501</v>
      </c>
      <c r="N9" s="3">
        <v>0.33957225026542298</v>
      </c>
      <c r="O9" s="3">
        <v>1.11534703469154</v>
      </c>
      <c r="P9" s="3">
        <v>12.473672154523401</v>
      </c>
      <c r="Q9" s="3">
        <v>13.9285914394804</v>
      </c>
      <c r="R9" s="3">
        <v>2.3057375018022599E-2</v>
      </c>
      <c r="S9" s="3">
        <v>1.5284385290217399</v>
      </c>
      <c r="T9" s="3">
        <v>1.0046477065233801</v>
      </c>
      <c r="U9" s="3">
        <v>2.5561436105631401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46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16.789532179356002</v>
      </c>
      <c r="G10" s="3">
        <v>348.40943393382599</v>
      </c>
      <c r="H10" s="3">
        <v>37.584965310352104</v>
      </c>
      <c r="I10" s="3">
        <v>402.783931423534</v>
      </c>
      <c r="J10" s="3">
        <v>0.29045890670285801</v>
      </c>
      <c r="K10" s="3">
        <v>2.2298203771764902</v>
      </c>
      <c r="L10" s="3">
        <v>12.0008794235954</v>
      </c>
      <c r="M10" s="3">
        <v>14.5211587074748</v>
      </c>
      <c r="N10" s="3">
        <v>0.271990421305566</v>
      </c>
      <c r="O10" s="3">
        <v>0.940705471621331</v>
      </c>
      <c r="P10" s="3">
        <v>11.106357249208999</v>
      </c>
      <c r="Q10" s="3">
        <v>12.3190531421359</v>
      </c>
      <c r="R10" s="3">
        <v>1.8468485397291502E-2</v>
      </c>
      <c r="S10" s="3">
        <v>1.2891149055551601</v>
      </c>
      <c r="T10" s="3">
        <v>0.89452217438637904</v>
      </c>
      <c r="U10" s="3">
        <v>2.20210556533883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46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13.0998533070414</v>
      </c>
      <c r="G11" s="3">
        <v>284.36271423591501</v>
      </c>
      <c r="H11" s="3">
        <v>32.198116421535303</v>
      </c>
      <c r="I11" s="3">
        <v>329.66068396449202</v>
      </c>
      <c r="J11" s="3">
        <v>0.22662746221181701</v>
      </c>
      <c r="K11" s="3">
        <v>1.8199213711098601</v>
      </c>
      <c r="L11" s="3">
        <v>10.2808585733962</v>
      </c>
      <c r="M11" s="3">
        <v>12.327407406717899</v>
      </c>
      <c r="N11" s="3">
        <v>0.21221762357407101</v>
      </c>
      <c r="O11" s="3">
        <v>0.76777932843697205</v>
      </c>
      <c r="P11" s="3">
        <v>9.5145434025636693</v>
      </c>
      <c r="Q11" s="3">
        <v>10.494540354574699</v>
      </c>
      <c r="R11" s="3">
        <v>1.4409838637745601E-2</v>
      </c>
      <c r="S11" s="3">
        <v>1.05214204267289</v>
      </c>
      <c r="T11" s="3">
        <v>0.76631517083253997</v>
      </c>
      <c r="U11" s="3">
        <v>1.83286705214317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46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10.024706735792099</v>
      </c>
      <c r="G12" s="3">
        <v>226.06697643101799</v>
      </c>
      <c r="H12" s="3">
        <v>26.6925087006782</v>
      </c>
      <c r="I12" s="3">
        <v>262.784191867488</v>
      </c>
      <c r="J12" s="3">
        <v>0.17342742652920301</v>
      </c>
      <c r="K12" s="3">
        <v>1.4468286491585201</v>
      </c>
      <c r="L12" s="3">
        <v>8.5229180281265595</v>
      </c>
      <c r="M12" s="3">
        <v>10.1431741038143</v>
      </c>
      <c r="N12" s="3">
        <v>0.162400249119832</v>
      </c>
      <c r="O12" s="3">
        <v>0.61038083636374896</v>
      </c>
      <c r="P12" s="3">
        <v>7.8876363210504197</v>
      </c>
      <c r="Q12" s="3">
        <v>8.6604174065340001</v>
      </c>
      <c r="R12" s="3">
        <v>1.10271774093713E-2</v>
      </c>
      <c r="S12" s="3">
        <v>0.83644781279476699</v>
      </c>
      <c r="T12" s="3">
        <v>0.63528170707614195</v>
      </c>
      <c r="U12" s="3">
        <v>1.4827566972802799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46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7.5652201764678502</v>
      </c>
      <c r="G13" s="3">
        <v>176.06181961237999</v>
      </c>
      <c r="H13" s="3">
        <v>21.533661060593399</v>
      </c>
      <c r="I13" s="3">
        <v>205.16070084944201</v>
      </c>
      <c r="J13" s="3">
        <v>0.13087830905289399</v>
      </c>
      <c r="K13" s="3">
        <v>1.1267956455192301</v>
      </c>
      <c r="L13" s="3">
        <v>6.8756979766474702</v>
      </c>
      <c r="M13" s="3">
        <v>8.1333719312195996</v>
      </c>
      <c r="N13" s="3">
        <v>0.122556566858779</v>
      </c>
      <c r="O13" s="3">
        <v>0.47536691295342698</v>
      </c>
      <c r="P13" s="3">
        <v>6.3631968434053503</v>
      </c>
      <c r="Q13" s="3">
        <v>6.9611203232175498</v>
      </c>
      <c r="R13" s="3">
        <v>8.3217421941146306E-3</v>
      </c>
      <c r="S13" s="3">
        <v>0.65142873256580702</v>
      </c>
      <c r="T13" s="3">
        <v>0.51250113324212299</v>
      </c>
      <c r="U13" s="3">
        <v>1.17225160800204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46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5.6533830092463804</v>
      </c>
      <c r="G14" s="3">
        <v>134.964122993339</v>
      </c>
      <c r="H14" s="3">
        <v>16.9914884262746</v>
      </c>
      <c r="I14" s="3">
        <v>157.60899442886</v>
      </c>
      <c r="J14" s="3">
        <v>9.7803526059962398E-2</v>
      </c>
      <c r="K14" s="3">
        <v>0.86377038715736798</v>
      </c>
      <c r="L14" s="3">
        <v>5.4253822545094597</v>
      </c>
      <c r="M14" s="3">
        <v>6.3869561677267903</v>
      </c>
      <c r="N14" s="3">
        <v>9.1584804749791304E-2</v>
      </c>
      <c r="O14" s="3">
        <v>0.36440313208201502</v>
      </c>
      <c r="P14" s="3">
        <v>5.0209848299641298</v>
      </c>
      <c r="Q14" s="3">
        <v>5.4769727667959396</v>
      </c>
      <c r="R14" s="3">
        <v>6.2187213101710199E-3</v>
      </c>
      <c r="S14" s="3">
        <v>0.49936725507535301</v>
      </c>
      <c r="T14" s="3">
        <v>0.40439742454533401</v>
      </c>
      <c r="U14" s="3">
        <v>0.90998340093085806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7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87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119.120794604203</v>
      </c>
      <c r="G2" s="3">
        <v>533.16269560715</v>
      </c>
      <c r="H2" s="3">
        <v>58.978408254006602</v>
      </c>
      <c r="I2" s="3">
        <v>711.26189846535999</v>
      </c>
      <c r="J2" s="3">
        <v>2.0607897466526999</v>
      </c>
      <c r="K2" s="3">
        <v>3.4122412518857601</v>
      </c>
      <c r="L2" s="3">
        <v>18.831805755504298</v>
      </c>
      <c r="M2" s="3">
        <v>24.3048367540428</v>
      </c>
      <c r="N2" s="3">
        <v>1.92975687258808</v>
      </c>
      <c r="O2" s="3">
        <v>1.4395392781393099</v>
      </c>
      <c r="P2" s="3">
        <v>17.428119639058899</v>
      </c>
      <c r="Q2" s="3">
        <v>20.797415789786299</v>
      </c>
      <c r="R2" s="3">
        <v>0.131032874064623</v>
      </c>
      <c r="S2" s="3">
        <v>1.9727019737464599</v>
      </c>
      <c r="T2" s="3">
        <v>1.40368611644536</v>
      </c>
      <c r="U2" s="3">
        <v>3.5074209642564398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87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122.66599497438899</v>
      </c>
      <c r="G3" s="3">
        <v>644.46476940371303</v>
      </c>
      <c r="H3" s="3">
        <v>76.931999897673606</v>
      </c>
      <c r="I3" s="3">
        <v>844.06276427577495</v>
      </c>
      <c r="J3" s="3">
        <v>2.1221217130569299</v>
      </c>
      <c r="K3" s="3">
        <v>4.1245745241837604</v>
      </c>
      <c r="L3" s="3">
        <v>24.564387567327199</v>
      </c>
      <c r="M3" s="3">
        <v>30.8110838045679</v>
      </c>
      <c r="N3" s="3">
        <v>1.9871891185851001</v>
      </c>
      <c r="O3" s="3">
        <v>1.74005487739002</v>
      </c>
      <c r="P3" s="3">
        <v>22.7334059697626</v>
      </c>
      <c r="Q3" s="3">
        <v>26.460649965737701</v>
      </c>
      <c r="R3" s="3">
        <v>0.13493259447182801</v>
      </c>
      <c r="S3" s="3">
        <v>2.38451964679374</v>
      </c>
      <c r="T3" s="3">
        <v>1.83098159756463</v>
      </c>
      <c r="U3" s="3">
        <v>4.3504338388301997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87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72.333586650983094</v>
      </c>
      <c r="G4" s="3">
        <v>607.11012251554996</v>
      </c>
      <c r="H4" s="3">
        <v>76.545983446642296</v>
      </c>
      <c r="I4" s="3">
        <v>755.98969261317598</v>
      </c>
      <c r="J4" s="3">
        <v>1.25137104906201</v>
      </c>
      <c r="K4" s="3">
        <v>3.88550478409952</v>
      </c>
      <c r="L4" s="3">
        <v>24.441132514512901</v>
      </c>
      <c r="M4" s="3">
        <v>29.578008347674398</v>
      </c>
      <c r="N4" s="3">
        <v>1.1718041037459299</v>
      </c>
      <c r="O4" s="3">
        <v>1.63919733079199</v>
      </c>
      <c r="P4" s="3">
        <v>22.6193381084828</v>
      </c>
      <c r="Q4" s="3">
        <v>25.4303395430207</v>
      </c>
      <c r="R4" s="3">
        <v>7.9566945316081397E-2</v>
      </c>
      <c r="S4" s="3">
        <v>2.2463074533075398</v>
      </c>
      <c r="T4" s="3">
        <v>1.8217944060300899</v>
      </c>
      <c r="U4" s="3">
        <v>4.1476688046536996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87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34.086099377831196</v>
      </c>
      <c r="G5" s="3">
        <v>499.548454429277</v>
      </c>
      <c r="H5" s="3">
        <v>65.170184039146406</v>
      </c>
      <c r="I5" s="3">
        <v>598.80473784625406</v>
      </c>
      <c r="J5" s="3">
        <v>0.58968951923648005</v>
      </c>
      <c r="K5" s="3">
        <v>3.1971101083473701</v>
      </c>
      <c r="L5" s="3">
        <v>20.8088397636994</v>
      </c>
      <c r="M5" s="3">
        <v>24.595639391283299</v>
      </c>
      <c r="N5" s="3">
        <v>0.552194809920866</v>
      </c>
      <c r="O5" s="3">
        <v>1.34878082695905</v>
      </c>
      <c r="P5" s="3">
        <v>19.2577893835678</v>
      </c>
      <c r="Q5" s="3">
        <v>21.158765020447699</v>
      </c>
      <c r="R5" s="3">
        <v>3.74947093156143E-2</v>
      </c>
      <c r="S5" s="3">
        <v>1.8483292813883201</v>
      </c>
      <c r="T5" s="3">
        <v>1.55105038013168</v>
      </c>
      <c r="U5" s="3">
        <v>3.43687437083562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87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14.9527570425309</v>
      </c>
      <c r="G6" s="3">
        <v>369.72694122535802</v>
      </c>
      <c r="H6" s="3">
        <v>49.412548845313403</v>
      </c>
      <c r="I6" s="3">
        <v>434.09224711320297</v>
      </c>
      <c r="J6" s="3">
        <v>0.25868269683578499</v>
      </c>
      <c r="K6" s="3">
        <v>2.36625242384229</v>
      </c>
      <c r="L6" s="3">
        <v>15.7774268463086</v>
      </c>
      <c r="M6" s="3">
        <v>18.4023619669866</v>
      </c>
      <c r="N6" s="3">
        <v>0.24223466408900099</v>
      </c>
      <c r="O6" s="3">
        <v>0.99826274130846804</v>
      </c>
      <c r="P6" s="3">
        <v>14.601408183790101</v>
      </c>
      <c r="Q6" s="3">
        <v>15.841905589187601</v>
      </c>
      <c r="R6" s="3">
        <v>1.6448032746784001E-2</v>
      </c>
      <c r="S6" s="3">
        <v>1.36798968253383</v>
      </c>
      <c r="T6" s="3">
        <v>1.1760186625184601</v>
      </c>
      <c r="U6" s="3">
        <v>2.5604563777990701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87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6.6227655108458103</v>
      </c>
      <c r="G7" s="3">
        <v>256.256800385914</v>
      </c>
      <c r="H7" s="3">
        <v>34.858345131660897</v>
      </c>
      <c r="I7" s="3">
        <v>297.73791102842102</v>
      </c>
      <c r="J7" s="3">
        <v>0.114573843337632</v>
      </c>
      <c r="K7" s="3">
        <v>1.64004352246985</v>
      </c>
      <c r="L7" s="3">
        <v>11.1302696005393</v>
      </c>
      <c r="M7" s="3">
        <v>12.8848869663468</v>
      </c>
      <c r="N7" s="3">
        <v>0.10728880127570201</v>
      </c>
      <c r="O7" s="3">
        <v>0.69189336104196797</v>
      </c>
      <c r="P7" s="3">
        <v>10.300640986405799</v>
      </c>
      <c r="Q7" s="3">
        <v>11.0998231487235</v>
      </c>
      <c r="R7" s="3">
        <v>7.2850420619303899E-3</v>
      </c>
      <c r="S7" s="3">
        <v>0.948150161427883</v>
      </c>
      <c r="T7" s="3">
        <v>0.82962861413352895</v>
      </c>
      <c r="U7" s="3">
        <v>1.78506381762334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87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3.0888608077725599</v>
      </c>
      <c r="G8" s="3">
        <v>171.00022910972601</v>
      </c>
      <c r="H8" s="3">
        <v>23.564846347272901</v>
      </c>
      <c r="I8" s="3">
        <v>197.653936264771</v>
      </c>
      <c r="J8" s="3">
        <v>5.3437291974465298E-2</v>
      </c>
      <c r="K8" s="3">
        <v>1.0944014663022399</v>
      </c>
      <c r="L8" s="3">
        <v>7.5242554386842402</v>
      </c>
      <c r="M8" s="3">
        <v>8.6720941969609502</v>
      </c>
      <c r="N8" s="3">
        <v>5.0039545085915502E-2</v>
      </c>
      <c r="O8" s="3">
        <v>0.46170061859625899</v>
      </c>
      <c r="P8" s="3">
        <v>6.9634120956191499</v>
      </c>
      <c r="Q8" s="3">
        <v>7.4751522593013204</v>
      </c>
      <c r="R8" s="3">
        <v>3.3977468885498202E-3</v>
      </c>
      <c r="S8" s="3">
        <v>0.632700847705984</v>
      </c>
      <c r="T8" s="3">
        <v>0.56084334306509598</v>
      </c>
      <c r="U8" s="3">
        <v>1.19694193765963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87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1.5431292312149301</v>
      </c>
      <c r="G9" s="3">
        <v>111.67654092984</v>
      </c>
      <c r="H9" s="3">
        <v>15.535999174560001</v>
      </c>
      <c r="I9" s="3">
        <v>128.75566933561501</v>
      </c>
      <c r="J9" s="3">
        <v>2.66961357000183E-2</v>
      </c>
      <c r="K9" s="3">
        <v>0.71472986195097699</v>
      </c>
      <c r="L9" s="3">
        <v>4.9606445364369902</v>
      </c>
      <c r="M9" s="3">
        <v>5.7020705340879898</v>
      </c>
      <c r="N9" s="3">
        <v>2.4998693545681901E-2</v>
      </c>
      <c r="O9" s="3">
        <v>0.30152666051056798</v>
      </c>
      <c r="P9" s="3">
        <v>4.5908877560824699</v>
      </c>
      <c r="Q9" s="3">
        <v>4.9174131101387202</v>
      </c>
      <c r="R9" s="3">
        <v>1.6974421543364301E-3</v>
      </c>
      <c r="S9" s="3">
        <v>0.41320320144040801</v>
      </c>
      <c r="T9" s="3">
        <v>0.36975678035452703</v>
      </c>
      <c r="U9" s="3">
        <v>0.78465742394927196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87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0.82496488426702896</v>
      </c>
      <c r="G10" s="3">
        <v>72.044853854610594</v>
      </c>
      <c r="H10" s="3">
        <v>10.0911779754245</v>
      </c>
      <c r="I10" s="3">
        <v>82.960996714302098</v>
      </c>
      <c r="J10" s="3">
        <v>1.4271892497819599E-2</v>
      </c>
      <c r="K10" s="3">
        <v>0.461087064669508</v>
      </c>
      <c r="L10" s="3">
        <v>3.2221131275530399</v>
      </c>
      <c r="M10" s="3">
        <v>3.6974720847203701</v>
      </c>
      <c r="N10" s="3">
        <v>1.33644311251259E-2</v>
      </c>
      <c r="O10" s="3">
        <v>0.19452110540744899</v>
      </c>
      <c r="P10" s="3">
        <v>2.9819430917379299</v>
      </c>
      <c r="Q10" s="3">
        <v>3.1898286282705102</v>
      </c>
      <c r="R10" s="3">
        <v>9.0746137269373203E-4</v>
      </c>
      <c r="S10" s="3">
        <v>0.266565959262059</v>
      </c>
      <c r="T10" s="3">
        <v>0.24017003581510299</v>
      </c>
      <c r="U10" s="3">
        <v>0.50764345644985598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87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0.46647436632522798</v>
      </c>
      <c r="G11" s="3">
        <v>46.151666365109499</v>
      </c>
      <c r="H11" s="3">
        <v>6.4958126499490696</v>
      </c>
      <c r="I11" s="3">
        <v>53.113953381383801</v>
      </c>
      <c r="J11" s="3">
        <v>8.0700065374264499E-3</v>
      </c>
      <c r="K11" s="3">
        <v>0.29537066473670098</v>
      </c>
      <c r="L11" s="3">
        <v>2.0741129791287398</v>
      </c>
      <c r="M11" s="3">
        <v>2.37755365040287</v>
      </c>
      <c r="N11" s="3">
        <v>7.5568847344687001E-3</v>
      </c>
      <c r="O11" s="3">
        <v>0.124609499185796</v>
      </c>
      <c r="P11" s="3">
        <v>1.9195126380599501</v>
      </c>
      <c r="Q11" s="3">
        <v>2.0516790219802101</v>
      </c>
      <c r="R11" s="3">
        <v>5.1312180295775103E-4</v>
      </c>
      <c r="S11" s="3">
        <v>0.17076116555090501</v>
      </c>
      <c r="T11" s="3">
        <v>0.15460034106878801</v>
      </c>
      <c r="U11" s="3">
        <v>0.32587462842265102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87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0.27483957117871</v>
      </c>
      <c r="G12" s="3">
        <v>29.444114365755599</v>
      </c>
      <c r="H12" s="3">
        <v>4.1583858681569099</v>
      </c>
      <c r="I12" s="3">
        <v>33.877339805091196</v>
      </c>
      <c r="J12" s="3">
        <v>4.7547245813916901E-3</v>
      </c>
      <c r="K12" s="3">
        <v>0.18844233194083601</v>
      </c>
      <c r="L12" s="3">
        <v>1.3277726077025001</v>
      </c>
      <c r="M12" s="3">
        <v>1.5209696642247299</v>
      </c>
      <c r="N12" s="3">
        <v>4.4524010530951098E-3</v>
      </c>
      <c r="O12" s="3">
        <v>7.9499108787540101E-2</v>
      </c>
      <c r="P12" s="3">
        <v>1.22880302404037</v>
      </c>
      <c r="Q12" s="3">
        <v>1.3127545338810001</v>
      </c>
      <c r="R12" s="3">
        <v>3.0232352829658097E-4</v>
      </c>
      <c r="S12" s="3">
        <v>0.10894322315329601</v>
      </c>
      <c r="T12" s="3">
        <v>9.89695836621345E-2</v>
      </c>
      <c r="U12" s="3">
        <v>0.20821513034372699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87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0.16648941852466501</v>
      </c>
      <c r="G13" s="3">
        <v>18.740028980158101</v>
      </c>
      <c r="H13" s="3">
        <v>2.6529185513801901</v>
      </c>
      <c r="I13" s="3">
        <v>21.559436950062899</v>
      </c>
      <c r="J13" s="3">
        <v>2.8802669404767102E-3</v>
      </c>
      <c r="K13" s="3">
        <v>0.11993618547301201</v>
      </c>
      <c r="L13" s="3">
        <v>0.84707689345569404</v>
      </c>
      <c r="M13" s="3">
        <v>0.96989334586918197</v>
      </c>
      <c r="N13" s="3">
        <v>2.69712858009957E-3</v>
      </c>
      <c r="O13" s="3">
        <v>5.0598078246426703E-2</v>
      </c>
      <c r="P13" s="3">
        <v>0.78393743193284604</v>
      </c>
      <c r="Q13" s="3">
        <v>0.83723263875937204</v>
      </c>
      <c r="R13" s="3">
        <v>1.8313836037713201E-4</v>
      </c>
      <c r="S13" s="3">
        <v>6.9338107226584803E-2</v>
      </c>
      <c r="T13" s="3">
        <v>6.3139461522848495E-2</v>
      </c>
      <c r="U13" s="3">
        <v>0.13266070710981001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87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0.10266305573821</v>
      </c>
      <c r="G14" s="3">
        <v>11.910424558839001</v>
      </c>
      <c r="H14" s="3">
        <v>1.68883141266134</v>
      </c>
      <c r="I14" s="3">
        <v>13.701919027238599</v>
      </c>
      <c r="J14" s="3">
        <v>1.77607086427103E-3</v>
      </c>
      <c r="K14" s="3">
        <v>7.6226717176569897E-2</v>
      </c>
      <c r="L14" s="3">
        <v>0.53924387006276697</v>
      </c>
      <c r="M14" s="3">
        <v>0.61724665810360801</v>
      </c>
      <c r="N14" s="3">
        <v>1.6631415029589999E-3</v>
      </c>
      <c r="O14" s="3">
        <v>3.2158146308865397E-2</v>
      </c>
      <c r="P14" s="3">
        <v>0.499049682441427</v>
      </c>
      <c r="Q14" s="3">
        <v>0.53287097025325203</v>
      </c>
      <c r="R14" s="3">
        <v>1.12929361312031E-4</v>
      </c>
      <c r="S14" s="3">
        <v>4.40685708677045E-2</v>
      </c>
      <c r="T14" s="3">
        <v>4.019418762134E-2</v>
      </c>
      <c r="U14" s="3">
        <v>8.4375687850356498E-2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7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88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13.425799166188501</v>
      </c>
      <c r="G2" s="3">
        <v>172.47277128550999</v>
      </c>
      <c r="H2" s="3">
        <v>21.934788479268001</v>
      </c>
      <c r="I2" s="3">
        <v>207.833358930966</v>
      </c>
      <c r="J2" s="3">
        <v>0.23226632557506099</v>
      </c>
      <c r="K2" s="3">
        <v>1.1038257362272601</v>
      </c>
      <c r="L2" s="3">
        <v>7.0037779614302904</v>
      </c>
      <c r="M2" s="3">
        <v>8.33987002323261</v>
      </c>
      <c r="N2" s="3">
        <v>0.21749794649225401</v>
      </c>
      <c r="O2" s="3">
        <v>0.46567648247087601</v>
      </c>
      <c r="P2" s="3">
        <v>6.4817299956237102</v>
      </c>
      <c r="Q2" s="3">
        <v>7.1649044245868403</v>
      </c>
      <c r="R2" s="3">
        <v>1.4768379082807301E-2</v>
      </c>
      <c r="S2" s="3">
        <v>0.63814925375638498</v>
      </c>
      <c r="T2" s="3">
        <v>0.52204796580657897</v>
      </c>
      <c r="U2" s="3">
        <v>1.1749655986457701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88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11.7703563673677</v>
      </c>
      <c r="G3" s="3">
        <v>193.15347380826501</v>
      </c>
      <c r="H3" s="3">
        <v>25.640344442826599</v>
      </c>
      <c r="I3" s="3">
        <v>230.56417461845999</v>
      </c>
      <c r="J3" s="3">
        <v>0.20362716515546</v>
      </c>
      <c r="K3" s="3">
        <v>1.2361822323728999</v>
      </c>
      <c r="L3" s="3">
        <v>8.1869619805945408</v>
      </c>
      <c r="M3" s="3">
        <v>9.6267713781228892</v>
      </c>
      <c r="N3" s="3">
        <v>0.19067977315135601</v>
      </c>
      <c r="O3" s="3">
        <v>0.52151437928231703</v>
      </c>
      <c r="P3" s="3">
        <v>7.5767217828552598</v>
      </c>
      <c r="Q3" s="3">
        <v>8.2889159352889408</v>
      </c>
      <c r="R3" s="3">
        <v>1.2947392004104399E-2</v>
      </c>
      <c r="S3" s="3">
        <v>0.71466785309058201</v>
      </c>
      <c r="T3" s="3">
        <v>0.61024019773927296</v>
      </c>
      <c r="U3" s="3">
        <v>1.33785544283396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88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8.1677767204396297</v>
      </c>
      <c r="G4" s="3">
        <v>171.74408462830101</v>
      </c>
      <c r="H4" s="3">
        <v>23.871466028359301</v>
      </c>
      <c r="I4" s="3">
        <v>203.78332737709999</v>
      </c>
      <c r="J4" s="3">
        <v>0.141302537263606</v>
      </c>
      <c r="K4" s="3">
        <v>1.0991621416211299</v>
      </c>
      <c r="L4" s="3">
        <v>7.6221591028551199</v>
      </c>
      <c r="M4" s="3">
        <v>8.8626237817398508</v>
      </c>
      <c r="N4" s="3">
        <v>0.13231798287112201</v>
      </c>
      <c r="O4" s="3">
        <v>0.46370902849641299</v>
      </c>
      <c r="P4" s="3">
        <v>7.0540182113801704</v>
      </c>
      <c r="Q4" s="3">
        <v>7.6500452227476998</v>
      </c>
      <c r="R4" s="3">
        <v>8.9845543924835999E-3</v>
      </c>
      <c r="S4" s="3">
        <v>0.63545311312471398</v>
      </c>
      <c r="T4" s="3">
        <v>0.56814089147495095</v>
      </c>
      <c r="U4" s="3">
        <v>1.2125785589921501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88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5.4979538466959097</v>
      </c>
      <c r="G5" s="3">
        <v>143.80672304728299</v>
      </c>
      <c r="H5" s="3">
        <v>20.873760748774799</v>
      </c>
      <c r="I5" s="3">
        <v>170.17843764275401</v>
      </c>
      <c r="J5" s="3">
        <v>9.5114601547839295E-2</v>
      </c>
      <c r="K5" s="3">
        <v>0.92036302750261201</v>
      </c>
      <c r="L5" s="3">
        <v>6.6649918070838003</v>
      </c>
      <c r="M5" s="3">
        <v>7.68046943613425</v>
      </c>
      <c r="N5" s="3">
        <v>8.9066852316473794E-2</v>
      </c>
      <c r="O5" s="3">
        <v>0.38827815222766399</v>
      </c>
      <c r="P5" s="3">
        <v>6.1681963012629604</v>
      </c>
      <c r="Q5" s="3">
        <v>6.6455413058071002</v>
      </c>
      <c r="R5" s="3">
        <v>6.0477492313655004E-3</v>
      </c>
      <c r="S5" s="3">
        <v>0.53208487527494797</v>
      </c>
      <c r="T5" s="3">
        <v>0.49679550582084098</v>
      </c>
      <c r="U5" s="3">
        <v>1.03492813032715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88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3.6680696206631902</v>
      </c>
      <c r="G6" s="3">
        <v>115.16093997994</v>
      </c>
      <c r="H6" s="3">
        <v>17.3787947040808</v>
      </c>
      <c r="I6" s="3">
        <v>136.207804304684</v>
      </c>
      <c r="J6" s="3">
        <v>6.3457604437473197E-2</v>
      </c>
      <c r="K6" s="3">
        <v>0.73703001587161299</v>
      </c>
      <c r="L6" s="3">
        <v>5.5490491490130101</v>
      </c>
      <c r="M6" s="3">
        <v>6.3495367693220999</v>
      </c>
      <c r="N6" s="3">
        <v>5.9422727854743701E-2</v>
      </c>
      <c r="O6" s="3">
        <v>0.31093453794583698</v>
      </c>
      <c r="P6" s="3">
        <v>5.1354338350558901</v>
      </c>
      <c r="Q6" s="3">
        <v>5.5057911008564702</v>
      </c>
      <c r="R6" s="3">
        <v>4.0348765827295102E-3</v>
      </c>
      <c r="S6" s="3">
        <v>0.42609547792577601</v>
      </c>
      <c r="T6" s="3">
        <v>0.41361531395712398</v>
      </c>
      <c r="U6" s="3">
        <v>0.84374566846563004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88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2.4567926842624899</v>
      </c>
      <c r="G7" s="3">
        <v>89.286174518127297</v>
      </c>
      <c r="H7" s="3">
        <v>13.9335099821201</v>
      </c>
      <c r="I7" s="3">
        <v>105.67647718451001</v>
      </c>
      <c r="J7" s="3">
        <v>4.2502513437741002E-2</v>
      </c>
      <c r="K7" s="3">
        <v>0.57143151691601501</v>
      </c>
      <c r="L7" s="3">
        <v>4.4489697372909296</v>
      </c>
      <c r="M7" s="3">
        <v>5.0629037676446904</v>
      </c>
      <c r="N7" s="3">
        <v>3.9800041485052298E-2</v>
      </c>
      <c r="O7" s="3">
        <v>0.24107267119894399</v>
      </c>
      <c r="P7" s="3">
        <v>4.1173521997164704</v>
      </c>
      <c r="Q7" s="3">
        <v>4.3982249124004698</v>
      </c>
      <c r="R7" s="3">
        <v>2.7024719526887401E-3</v>
      </c>
      <c r="S7" s="3">
        <v>0.33035884571707103</v>
      </c>
      <c r="T7" s="3">
        <v>0.331617537574457</v>
      </c>
      <c r="U7" s="3">
        <v>0.66467885524421699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88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1.66187126470558</v>
      </c>
      <c r="G8" s="3">
        <v>67.641890738472497</v>
      </c>
      <c r="H8" s="3">
        <v>10.855161853277799</v>
      </c>
      <c r="I8" s="3">
        <v>80.1589238564558</v>
      </c>
      <c r="J8" s="3">
        <v>2.8750372879406599E-2</v>
      </c>
      <c r="K8" s="3">
        <v>0.43290810072622399</v>
      </c>
      <c r="L8" s="3">
        <v>3.4660531797515901</v>
      </c>
      <c r="M8" s="3">
        <v>3.9277116533572198</v>
      </c>
      <c r="N8" s="3">
        <v>2.69223144882304E-2</v>
      </c>
      <c r="O8" s="3">
        <v>0.182633104993876</v>
      </c>
      <c r="P8" s="3">
        <v>3.2077003276435798</v>
      </c>
      <c r="Q8" s="3">
        <v>3.4172557471256799</v>
      </c>
      <c r="R8" s="3">
        <v>1.8280583911761399E-3</v>
      </c>
      <c r="S8" s="3">
        <v>0.25027499573234802</v>
      </c>
      <c r="T8" s="3">
        <v>0.25835285210801101</v>
      </c>
      <c r="U8" s="3">
        <v>0.51045590623153503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88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1.1371305729674499</v>
      </c>
      <c r="G9" s="3">
        <v>50.409481607530999</v>
      </c>
      <c r="H9" s="3">
        <v>8.2754098297779102</v>
      </c>
      <c r="I9" s="3">
        <v>59.822022010276299</v>
      </c>
      <c r="J9" s="3">
        <v>1.9672358912336801E-2</v>
      </c>
      <c r="K9" s="3">
        <v>0.32262068228819801</v>
      </c>
      <c r="L9" s="3">
        <v>2.64233835864809</v>
      </c>
      <c r="M9" s="3">
        <v>2.9846313998486198</v>
      </c>
      <c r="N9" s="3">
        <v>1.8421515282072601E-2</v>
      </c>
      <c r="O9" s="3">
        <v>0.136105600340334</v>
      </c>
      <c r="P9" s="3">
        <v>2.4453836046993702</v>
      </c>
      <c r="Q9" s="3">
        <v>2.5999107203217799</v>
      </c>
      <c r="R9" s="3">
        <v>1.25084363026419E-3</v>
      </c>
      <c r="S9" s="3">
        <v>0.18651508194786501</v>
      </c>
      <c r="T9" s="3">
        <v>0.19695475394871401</v>
      </c>
      <c r="U9" s="3">
        <v>0.38472067952684302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88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0.78643338816567998</v>
      </c>
      <c r="G10" s="3">
        <v>37.132869130012097</v>
      </c>
      <c r="H10" s="3">
        <v>6.2066782829255303</v>
      </c>
      <c r="I10" s="3">
        <v>44.125980801103303</v>
      </c>
      <c r="J10" s="3">
        <v>1.36052976152663E-2</v>
      </c>
      <c r="K10" s="3">
        <v>0.23765036243207699</v>
      </c>
      <c r="L10" s="3">
        <v>1.9817923757381199</v>
      </c>
      <c r="M10" s="3">
        <v>2.2330480357854601</v>
      </c>
      <c r="N10" s="3">
        <v>1.2740220888284E-2</v>
      </c>
      <c r="O10" s="3">
        <v>0.100258746651033</v>
      </c>
      <c r="P10" s="3">
        <v>1.8340734326044901</v>
      </c>
      <c r="Q10" s="3">
        <v>1.94707240014381</v>
      </c>
      <c r="R10" s="3">
        <v>8.6507672698224805E-4</v>
      </c>
      <c r="S10" s="3">
        <v>0.137391615781045</v>
      </c>
      <c r="T10" s="3">
        <v>0.14771894313362799</v>
      </c>
      <c r="U10" s="3">
        <v>0.28597563564165401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88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0.54876413066895802</v>
      </c>
      <c r="G11" s="3">
        <v>27.128991962579899</v>
      </c>
      <c r="H11" s="3">
        <v>4.59865494947306</v>
      </c>
      <c r="I11" s="3">
        <v>32.276411042721897</v>
      </c>
      <c r="J11" s="3">
        <v>9.4936194605729704E-3</v>
      </c>
      <c r="K11" s="3">
        <v>0.17362554856051099</v>
      </c>
      <c r="L11" s="3">
        <v>1.4683505253667499</v>
      </c>
      <c r="M11" s="3">
        <v>1.6514696933878299</v>
      </c>
      <c r="N11" s="3">
        <v>8.8899789168371199E-3</v>
      </c>
      <c r="O11" s="3">
        <v>7.3248278298965699E-2</v>
      </c>
      <c r="P11" s="3">
        <v>1.35890253756929</v>
      </c>
      <c r="Q11" s="3">
        <v>1.4410407947850901</v>
      </c>
      <c r="R11" s="3">
        <v>6.0364054373585301E-4</v>
      </c>
      <c r="S11" s="3">
        <v>0.100377270261546</v>
      </c>
      <c r="T11" s="3">
        <v>0.109447987797459</v>
      </c>
      <c r="U11" s="3">
        <v>0.21042889860274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88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0.38560547847695598</v>
      </c>
      <c r="G12" s="3">
        <v>19.7052868192444</v>
      </c>
      <c r="H12" s="3">
        <v>3.3764396434243502</v>
      </c>
      <c r="I12" s="3">
        <v>23.467331941145702</v>
      </c>
      <c r="J12" s="3">
        <v>6.6709747776513301E-3</v>
      </c>
      <c r="K12" s="3">
        <v>0.126113835643164</v>
      </c>
      <c r="L12" s="3">
        <v>1.0780971781453901</v>
      </c>
      <c r="M12" s="3">
        <v>1.2108819885662101</v>
      </c>
      <c r="N12" s="3">
        <v>6.2468087513266801E-3</v>
      </c>
      <c r="O12" s="3">
        <v>5.32042744119599E-2</v>
      </c>
      <c r="P12" s="3">
        <v>0.99773791463189498</v>
      </c>
      <c r="Q12" s="3">
        <v>1.0571889977951801</v>
      </c>
      <c r="R12" s="3">
        <v>4.2416602632465097E-4</v>
      </c>
      <c r="S12" s="3">
        <v>7.2909561231204303E-2</v>
      </c>
      <c r="T12" s="3">
        <v>8.0359263513499493E-2</v>
      </c>
      <c r="U12" s="3">
        <v>0.15369299077102899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88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0.27238679481015698</v>
      </c>
      <c r="G13" s="3">
        <v>14.2542147071345</v>
      </c>
      <c r="H13" s="3">
        <v>2.46244146420372</v>
      </c>
      <c r="I13" s="3">
        <v>16.9890429661483</v>
      </c>
      <c r="J13" s="3">
        <v>4.7122915502157197E-3</v>
      </c>
      <c r="K13" s="3">
        <v>9.1226974125660498E-2</v>
      </c>
      <c r="L13" s="3">
        <v>0.78625755952024601</v>
      </c>
      <c r="M13" s="3">
        <v>0.88219682519612297</v>
      </c>
      <c r="N13" s="3">
        <v>4.4126660759245496E-3</v>
      </c>
      <c r="O13" s="3">
        <v>3.8486379709262997E-2</v>
      </c>
      <c r="P13" s="3">
        <v>0.727651452672198</v>
      </c>
      <c r="Q13" s="3">
        <v>0.77055049845738599</v>
      </c>
      <c r="R13" s="3">
        <v>2.9962547429117299E-4</v>
      </c>
      <c r="S13" s="3">
        <v>5.2740594416397502E-2</v>
      </c>
      <c r="T13" s="3">
        <v>5.86061068480484E-2</v>
      </c>
      <c r="U13" s="3">
        <v>0.11164632673873701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88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0.19315619572946699</v>
      </c>
      <c r="G14" s="3">
        <v>10.281011051548701</v>
      </c>
      <c r="H14" s="3">
        <v>1.78697530092499</v>
      </c>
      <c r="I14" s="3">
        <v>12.2611425482031</v>
      </c>
      <c r="J14" s="3">
        <v>3.3416021861197701E-3</v>
      </c>
      <c r="K14" s="3">
        <v>6.5798470729911407E-2</v>
      </c>
      <c r="L14" s="3">
        <v>0.57058121358534897</v>
      </c>
      <c r="M14" s="3">
        <v>0.63972128650138005</v>
      </c>
      <c r="N14" s="3">
        <v>3.1291303708173598E-3</v>
      </c>
      <c r="O14" s="3">
        <v>2.7758729839181401E-2</v>
      </c>
      <c r="P14" s="3">
        <v>0.52805120142333395</v>
      </c>
      <c r="Q14" s="3">
        <v>0.55893906163333296</v>
      </c>
      <c r="R14" s="3">
        <v>2.12471815302413E-4</v>
      </c>
      <c r="S14" s="3">
        <v>3.8039740890729999E-2</v>
      </c>
      <c r="T14" s="3">
        <v>4.2530012162014699E-2</v>
      </c>
      <c r="U14" s="3">
        <v>8.0782224868047106E-2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89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72.7036676026419</v>
      </c>
      <c r="G2" s="3">
        <v>954.69100743112904</v>
      </c>
      <c r="H2" s="3">
        <v>145.74599205151799</v>
      </c>
      <c r="I2" s="3">
        <v>1173.14066708529</v>
      </c>
      <c r="J2" s="3">
        <v>1.25777344952571</v>
      </c>
      <c r="K2" s="3">
        <v>6.1100224475592304</v>
      </c>
      <c r="L2" s="3">
        <v>46.536695262049697</v>
      </c>
      <c r="M2" s="3">
        <v>53.904491159134601</v>
      </c>
      <c r="N2" s="3">
        <v>1.1777994151628</v>
      </c>
      <c r="O2" s="3">
        <v>2.5776657200640498</v>
      </c>
      <c r="P2" s="3">
        <v>43.067940651223601</v>
      </c>
      <c r="Q2" s="3">
        <v>46.823405786450401</v>
      </c>
      <c r="R2" s="3">
        <v>7.9974034362906093E-2</v>
      </c>
      <c r="S2" s="3">
        <v>3.5323567274951801</v>
      </c>
      <c r="T2" s="3">
        <v>3.4687546108261298</v>
      </c>
      <c r="U2" s="3">
        <v>7.0810853726842096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89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83.150399915330098</v>
      </c>
      <c r="G3" s="3">
        <v>1243.02025283131</v>
      </c>
      <c r="H3" s="3">
        <v>201.898690187873</v>
      </c>
      <c r="I3" s="3">
        <v>1528.0693429345199</v>
      </c>
      <c r="J3" s="3">
        <v>1.4385019185352099</v>
      </c>
      <c r="K3" s="3">
        <v>7.9553296181204001</v>
      </c>
      <c r="L3" s="3">
        <v>64.466251776987804</v>
      </c>
      <c r="M3" s="3">
        <v>73.860083313643401</v>
      </c>
      <c r="N3" s="3">
        <v>1.34703647862835</v>
      </c>
      <c r="O3" s="3">
        <v>3.3561546826445499</v>
      </c>
      <c r="P3" s="3">
        <v>59.661062950516403</v>
      </c>
      <c r="Q3" s="3">
        <v>64.364254111789293</v>
      </c>
      <c r="R3" s="3">
        <v>9.1465439906863094E-2</v>
      </c>
      <c r="S3" s="3">
        <v>4.59917493547586</v>
      </c>
      <c r="T3" s="3">
        <v>4.8051888264713698</v>
      </c>
      <c r="U3" s="3">
        <v>9.4958292018541002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89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73.985886514253494</v>
      </c>
      <c r="G4" s="3">
        <v>1278.5430507348899</v>
      </c>
      <c r="H4" s="3">
        <v>224.27100103026299</v>
      </c>
      <c r="I4" s="3">
        <v>1576.7999382794101</v>
      </c>
      <c r="J4" s="3">
        <v>1.27995583669658</v>
      </c>
      <c r="K4" s="3">
        <v>8.1826755247032903</v>
      </c>
      <c r="L4" s="3">
        <v>71.609730628962893</v>
      </c>
      <c r="M4" s="3">
        <v>81.072361990362793</v>
      </c>
      <c r="N4" s="3">
        <v>1.1985713615309099</v>
      </c>
      <c r="O4" s="3">
        <v>3.4520662369842001</v>
      </c>
      <c r="P4" s="3">
        <v>66.272080804442595</v>
      </c>
      <c r="Q4" s="3">
        <v>70.922718402957699</v>
      </c>
      <c r="R4" s="3">
        <v>8.1384475165678802E-2</v>
      </c>
      <c r="S4" s="3">
        <v>4.7306092877190897</v>
      </c>
      <c r="T4" s="3">
        <v>5.3376498245202502</v>
      </c>
      <c r="U4" s="3">
        <v>10.149643587405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89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60.323092846575797</v>
      </c>
      <c r="G5" s="3">
        <v>1203.3495182808799</v>
      </c>
      <c r="H5" s="3">
        <v>229.433244260435</v>
      </c>
      <c r="I5" s="3">
        <v>1493.10585538789</v>
      </c>
      <c r="J5" s="3">
        <v>1.0435895062457601</v>
      </c>
      <c r="K5" s="3">
        <v>7.7014369169975998</v>
      </c>
      <c r="L5" s="3">
        <v>73.258034892357003</v>
      </c>
      <c r="M5" s="3">
        <v>82.003061315600405</v>
      </c>
      <c r="N5" s="3">
        <v>0.97723410411452905</v>
      </c>
      <c r="O5" s="3">
        <v>3.24904369935836</v>
      </c>
      <c r="P5" s="3">
        <v>67.797523678958697</v>
      </c>
      <c r="Q5" s="3">
        <v>72.023801482431594</v>
      </c>
      <c r="R5" s="3">
        <v>6.6355402131233407E-2</v>
      </c>
      <c r="S5" s="3">
        <v>4.4523932176392398</v>
      </c>
      <c r="T5" s="3">
        <v>5.4605112133983598</v>
      </c>
      <c r="U5" s="3">
        <v>9.9792598331688307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89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45.9409271492691</v>
      </c>
      <c r="G6" s="3">
        <v>1047.98222763126</v>
      </c>
      <c r="H6" s="3">
        <v>217.40046646588399</v>
      </c>
      <c r="I6" s="3">
        <v>1311.3236212464101</v>
      </c>
      <c r="J6" s="3">
        <v>0.79477803968235505</v>
      </c>
      <c r="K6" s="3">
        <v>6.7070862568400402</v>
      </c>
      <c r="L6" s="3">
        <v>69.415968942556802</v>
      </c>
      <c r="M6" s="3">
        <v>76.917833239079201</v>
      </c>
      <c r="N6" s="3">
        <v>0.74424301981815899</v>
      </c>
      <c r="O6" s="3">
        <v>2.8295520146043902</v>
      </c>
      <c r="P6" s="3">
        <v>64.241837840668794</v>
      </c>
      <c r="Q6" s="3">
        <v>67.815632875091296</v>
      </c>
      <c r="R6" s="3">
        <v>5.0535019864196E-2</v>
      </c>
      <c r="S6" s="3">
        <v>3.87753424223565</v>
      </c>
      <c r="T6" s="3">
        <v>5.1741311018880403</v>
      </c>
      <c r="U6" s="3">
        <v>9.1022003639878903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89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33.345552228216</v>
      </c>
      <c r="G7" s="3">
        <v>856.50888146243506</v>
      </c>
      <c r="H7" s="3">
        <v>192.548077421432</v>
      </c>
      <c r="I7" s="3">
        <v>1082.40251111208</v>
      </c>
      <c r="J7" s="3">
        <v>0.57687805354813704</v>
      </c>
      <c r="K7" s="3">
        <v>5.4816568413595803</v>
      </c>
      <c r="L7" s="3">
        <v>61.480601120663202</v>
      </c>
      <c r="M7" s="3">
        <v>67.539136015570904</v>
      </c>
      <c r="N7" s="3">
        <v>0.54019794609709904</v>
      </c>
      <c r="O7" s="3">
        <v>2.3125739799485698</v>
      </c>
      <c r="P7" s="3">
        <v>56.897956878033099</v>
      </c>
      <c r="Q7" s="3">
        <v>59.750728804078797</v>
      </c>
      <c r="R7" s="3">
        <v>3.66801074510376E-2</v>
      </c>
      <c r="S7" s="3">
        <v>3.16908286141101</v>
      </c>
      <c r="T7" s="3">
        <v>4.5826442426300797</v>
      </c>
      <c r="U7" s="3">
        <v>7.7884072114921299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89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23.470644918450301</v>
      </c>
      <c r="G8" s="3">
        <v>666.375461111199</v>
      </c>
      <c r="H8" s="3">
        <v>161.09896856607901</v>
      </c>
      <c r="I8" s="3">
        <v>850.94507459572901</v>
      </c>
      <c r="J8" s="3">
        <v>0.40604215708919</v>
      </c>
      <c r="K8" s="3">
        <v>4.2648029511116796</v>
      </c>
      <c r="L8" s="3">
        <v>51.438900663148999</v>
      </c>
      <c r="M8" s="3">
        <v>56.1097457713499</v>
      </c>
      <c r="N8" s="3">
        <v>0.38022444767889502</v>
      </c>
      <c r="O8" s="3">
        <v>1.7992137450002399</v>
      </c>
      <c r="P8" s="3">
        <v>47.604745211276303</v>
      </c>
      <c r="Q8" s="3">
        <v>49.784183403955502</v>
      </c>
      <c r="R8" s="3">
        <v>2.5817709410295299E-2</v>
      </c>
      <c r="S8" s="3">
        <v>2.4655892061114399</v>
      </c>
      <c r="T8" s="3">
        <v>3.8341554518726801</v>
      </c>
      <c r="U8" s="3">
        <v>6.3255623673944097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89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16.229158209591301</v>
      </c>
      <c r="G9" s="3">
        <v>499.77736991325202</v>
      </c>
      <c r="H9" s="3">
        <v>128.67623579697101</v>
      </c>
      <c r="I9" s="3">
        <v>644.68276391981306</v>
      </c>
      <c r="J9" s="3">
        <v>0.28076443702592901</v>
      </c>
      <c r="K9" s="3">
        <v>3.19857516744481</v>
      </c>
      <c r="L9" s="3">
        <v>41.086322089972803</v>
      </c>
      <c r="M9" s="3">
        <v>44.565661694443499</v>
      </c>
      <c r="N9" s="3">
        <v>0.26291236299537901</v>
      </c>
      <c r="O9" s="3">
        <v>1.3493988987657799</v>
      </c>
      <c r="P9" s="3">
        <v>38.0238276780048</v>
      </c>
      <c r="Q9" s="3">
        <v>39.636138939765999</v>
      </c>
      <c r="R9" s="3">
        <v>1.7852074030550402E-2</v>
      </c>
      <c r="S9" s="3">
        <v>1.8491762686790301</v>
      </c>
      <c r="T9" s="3">
        <v>3.0624944119678998</v>
      </c>
      <c r="U9" s="3">
        <v>4.92952275467748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89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11.120461387215</v>
      </c>
      <c r="G10" s="3">
        <v>365.014551071516</v>
      </c>
      <c r="H10" s="3">
        <v>99.061256986499998</v>
      </c>
      <c r="I10" s="3">
        <v>475.196269445231</v>
      </c>
      <c r="J10" s="3">
        <v>0.19238398199881901</v>
      </c>
      <c r="K10" s="3">
        <v>2.3360931268576999</v>
      </c>
      <c r="L10" s="3">
        <v>31.630259355789502</v>
      </c>
      <c r="M10" s="3">
        <v>34.158736464645997</v>
      </c>
      <c r="N10" s="3">
        <v>0.18015147447288199</v>
      </c>
      <c r="O10" s="3">
        <v>0.98553928789309297</v>
      </c>
      <c r="P10" s="3">
        <v>29.272601439510801</v>
      </c>
      <c r="Q10" s="3">
        <v>30.438292201876699</v>
      </c>
      <c r="R10" s="3">
        <v>1.2232507525936499E-2</v>
      </c>
      <c r="S10" s="3">
        <v>1.3505538389646099</v>
      </c>
      <c r="T10" s="3">
        <v>2.3576579162787001</v>
      </c>
      <c r="U10" s="3">
        <v>3.72044426276925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89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7.5908747055928103</v>
      </c>
      <c r="G11" s="3">
        <v>261.61911715477498</v>
      </c>
      <c r="H11" s="3">
        <v>74.1052472499467</v>
      </c>
      <c r="I11" s="3">
        <v>343.315239110314</v>
      </c>
      <c r="J11" s="3">
        <v>0.131322132406756</v>
      </c>
      <c r="K11" s="3">
        <v>1.67436234979056</v>
      </c>
      <c r="L11" s="3">
        <v>23.661805446908001</v>
      </c>
      <c r="M11" s="3">
        <v>25.467489929105302</v>
      </c>
      <c r="N11" s="3">
        <v>0.122972170230604</v>
      </c>
      <c r="O11" s="3">
        <v>0.70637161631789203</v>
      </c>
      <c r="P11" s="3">
        <v>21.8981005623593</v>
      </c>
      <c r="Q11" s="3">
        <v>22.727444348907799</v>
      </c>
      <c r="R11" s="3">
        <v>8.3499621761520901E-3</v>
      </c>
      <c r="S11" s="3">
        <v>0.96799073347266595</v>
      </c>
      <c r="T11" s="3">
        <v>1.76370488454873</v>
      </c>
      <c r="U11" s="3">
        <v>2.7400455801975498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89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5.1767418201293598</v>
      </c>
      <c r="G12" s="3">
        <v>185.056485412515</v>
      </c>
      <c r="H12" s="3">
        <v>54.229479773872001</v>
      </c>
      <c r="I12" s="3">
        <v>244.46270700651601</v>
      </c>
      <c r="J12" s="3">
        <v>8.9557633488238003E-2</v>
      </c>
      <c r="K12" s="3">
        <v>1.1843615066400901</v>
      </c>
      <c r="L12" s="3">
        <v>17.315472891797299</v>
      </c>
      <c r="M12" s="3">
        <v>18.589392031925701</v>
      </c>
      <c r="N12" s="3">
        <v>8.3863217486095695E-2</v>
      </c>
      <c r="O12" s="3">
        <v>0.49965251061378901</v>
      </c>
      <c r="P12" s="3">
        <v>16.0248112731792</v>
      </c>
      <c r="Q12" s="3">
        <v>16.6083270012791</v>
      </c>
      <c r="R12" s="3">
        <v>5.6944160021423001E-3</v>
      </c>
      <c r="S12" s="3">
        <v>0.68470899602630397</v>
      </c>
      <c r="T12" s="3">
        <v>1.2906616186181501</v>
      </c>
      <c r="U12" s="3">
        <v>1.9810650306466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89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3.53202581277742</v>
      </c>
      <c r="G13" s="3">
        <v>129.70666018896</v>
      </c>
      <c r="H13" s="3">
        <v>39.028031973816397</v>
      </c>
      <c r="I13" s="3">
        <v>172.266717975554</v>
      </c>
      <c r="J13" s="3">
        <v>6.1104046561049397E-2</v>
      </c>
      <c r="K13" s="3">
        <v>0.83012262520934599</v>
      </c>
      <c r="L13" s="3">
        <v>12.4616506092396</v>
      </c>
      <c r="M13" s="3">
        <v>13.35287728101</v>
      </c>
      <c r="N13" s="3">
        <v>5.7218818166994201E-2</v>
      </c>
      <c r="O13" s="3">
        <v>0.35020798251019303</v>
      </c>
      <c r="P13" s="3">
        <v>11.5327834482627</v>
      </c>
      <c r="Q13" s="3">
        <v>11.9402102489399</v>
      </c>
      <c r="R13" s="3">
        <v>3.8852283940551601E-3</v>
      </c>
      <c r="S13" s="3">
        <v>0.47991464269915302</v>
      </c>
      <c r="T13" s="3">
        <v>0.92886716097682898</v>
      </c>
      <c r="U13" s="3">
        <v>1.4126670320700401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89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2.4123030446034699</v>
      </c>
      <c r="G14" s="3">
        <v>90.338075855379103</v>
      </c>
      <c r="H14" s="3">
        <v>27.738334056767901</v>
      </c>
      <c r="I14" s="3">
        <v>120.488712956751</v>
      </c>
      <c r="J14" s="3">
        <v>4.1732842671640097E-2</v>
      </c>
      <c r="K14" s="3">
        <v>0.57816368547442598</v>
      </c>
      <c r="L14" s="3">
        <v>8.8568500643259895</v>
      </c>
      <c r="M14" s="3">
        <v>9.4767465924720593</v>
      </c>
      <c r="N14" s="3">
        <v>3.9079309322576299E-2</v>
      </c>
      <c r="O14" s="3">
        <v>0.24391280480952399</v>
      </c>
      <c r="P14" s="3">
        <v>8.1966777137749105</v>
      </c>
      <c r="Q14" s="3">
        <v>8.47966982790701</v>
      </c>
      <c r="R14" s="3">
        <v>2.65353334906382E-3</v>
      </c>
      <c r="S14" s="3">
        <v>0.33425088066490299</v>
      </c>
      <c r="T14" s="3">
        <v>0.66017235055107604</v>
      </c>
      <c r="U14" s="3">
        <v>0.99707676456504302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7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90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78.620189420787597</v>
      </c>
      <c r="G2" s="3">
        <v>621.16625157409305</v>
      </c>
      <c r="H2" s="3">
        <v>48.715930256447898</v>
      </c>
      <c r="I2" s="3">
        <v>748.50237125132901</v>
      </c>
      <c r="J2" s="3">
        <v>1.36012927697963</v>
      </c>
      <c r="K2" s="3">
        <v>3.9754640100741998</v>
      </c>
      <c r="L2" s="3">
        <v>15.5549965308838</v>
      </c>
      <c r="M2" s="3">
        <v>20.890589817937599</v>
      </c>
      <c r="N2" s="3">
        <v>1.27364706861676</v>
      </c>
      <c r="O2" s="3">
        <v>1.67714887925005</v>
      </c>
      <c r="P2" s="3">
        <v>14.3955573907804</v>
      </c>
      <c r="Q2" s="3">
        <v>17.346353338647202</v>
      </c>
      <c r="R2" s="3">
        <v>8.6482208362866395E-2</v>
      </c>
      <c r="S2" s="3">
        <v>2.2983151308241401</v>
      </c>
      <c r="T2" s="3">
        <v>1.1594391401034601</v>
      </c>
      <c r="U2" s="3">
        <v>3.5442364792904701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90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76.444570067403902</v>
      </c>
      <c r="G3" s="3">
        <v>634.32144540299203</v>
      </c>
      <c r="H3" s="3">
        <v>57.306339867118503</v>
      </c>
      <c r="I3" s="3">
        <v>768.07235533751395</v>
      </c>
      <c r="J3" s="3">
        <v>1.3224910621660899</v>
      </c>
      <c r="K3" s="3">
        <v>4.0596572505791499</v>
      </c>
      <c r="L3" s="3">
        <v>18.2979143195709</v>
      </c>
      <c r="M3" s="3">
        <v>23.680062632316201</v>
      </c>
      <c r="N3" s="3">
        <v>1.23840203509194</v>
      </c>
      <c r="O3" s="3">
        <v>1.71266790258808</v>
      </c>
      <c r="P3" s="3">
        <v>16.9340234307335</v>
      </c>
      <c r="Q3" s="3">
        <v>19.8850933684135</v>
      </c>
      <c r="R3" s="3">
        <v>8.4089027074144299E-2</v>
      </c>
      <c r="S3" s="3">
        <v>2.34698934799107</v>
      </c>
      <c r="T3" s="3">
        <v>1.3638908888374199</v>
      </c>
      <c r="U3" s="3">
        <v>3.79496926390263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90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58.154395031501402</v>
      </c>
      <c r="G4" s="3">
        <v>500.70229417867</v>
      </c>
      <c r="H4" s="3">
        <v>52.229995240983897</v>
      </c>
      <c r="I4" s="3">
        <v>611.08668445115495</v>
      </c>
      <c r="J4" s="3">
        <v>1.0060710340449699</v>
      </c>
      <c r="K4" s="3">
        <v>3.2044946827434901</v>
      </c>
      <c r="L4" s="3">
        <v>16.677037480446099</v>
      </c>
      <c r="M4" s="3">
        <v>20.887603197234601</v>
      </c>
      <c r="N4" s="3">
        <v>0.94210119951032201</v>
      </c>
      <c r="O4" s="3">
        <v>1.3518961942824099</v>
      </c>
      <c r="P4" s="3">
        <v>15.4339635937107</v>
      </c>
      <c r="Q4" s="3">
        <v>17.727960987503501</v>
      </c>
      <c r="R4" s="3">
        <v>6.3969834534651507E-2</v>
      </c>
      <c r="S4" s="3">
        <v>1.85259848846108</v>
      </c>
      <c r="T4" s="3">
        <v>1.2430738867354201</v>
      </c>
      <c r="U4" s="3">
        <v>3.1596422097311501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90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41.687317875509599</v>
      </c>
      <c r="G5" s="3">
        <v>394.75974840065197</v>
      </c>
      <c r="H5" s="3">
        <v>43.728904983189302</v>
      </c>
      <c r="I5" s="3">
        <v>480.175971259351</v>
      </c>
      <c r="J5" s="3">
        <v>0.72119059924631501</v>
      </c>
      <c r="K5" s="3">
        <v>2.5264623897641698</v>
      </c>
      <c r="L5" s="3">
        <v>13.9626393611323</v>
      </c>
      <c r="M5" s="3">
        <v>17.210292350142801</v>
      </c>
      <c r="N5" s="3">
        <v>0.67533454958325501</v>
      </c>
      <c r="O5" s="3">
        <v>1.0658513206817599</v>
      </c>
      <c r="P5" s="3">
        <v>12.921891422532401</v>
      </c>
      <c r="Q5" s="3">
        <v>14.6630772927974</v>
      </c>
      <c r="R5" s="3">
        <v>4.5856049663060498E-2</v>
      </c>
      <c r="S5" s="3">
        <v>1.4606110690824099</v>
      </c>
      <c r="T5" s="3">
        <v>1.0407479385998999</v>
      </c>
      <c r="U5" s="3">
        <v>2.54721505734538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90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28.874891104102701</v>
      </c>
      <c r="G6" s="3">
        <v>303.36422028956201</v>
      </c>
      <c r="H6" s="3">
        <v>34.677951021883302</v>
      </c>
      <c r="I6" s="3">
        <v>366.917062415548</v>
      </c>
      <c r="J6" s="3">
        <v>0.49953561610097602</v>
      </c>
      <c r="K6" s="3">
        <v>1.9415310098531999</v>
      </c>
      <c r="L6" s="3">
        <v>11.072669761287299</v>
      </c>
      <c r="M6" s="3">
        <v>13.513736387241501</v>
      </c>
      <c r="N6" s="3">
        <v>0.46777323588646302</v>
      </c>
      <c r="O6" s="3">
        <v>0.81908339478181802</v>
      </c>
      <c r="P6" s="3">
        <v>10.247334526966499</v>
      </c>
      <c r="Q6" s="3">
        <v>11.534191157634799</v>
      </c>
      <c r="R6" s="3">
        <v>3.17623802145129E-2</v>
      </c>
      <c r="S6" s="3">
        <v>1.12244761507138</v>
      </c>
      <c r="T6" s="3">
        <v>0.82533523432082301</v>
      </c>
      <c r="U6" s="3">
        <v>1.97954522960672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90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19.648707635828</v>
      </c>
      <c r="G7" s="3">
        <v>227.29947694439301</v>
      </c>
      <c r="H7" s="3">
        <v>26.4840146024825</v>
      </c>
      <c r="I7" s="3">
        <v>273.43219918270302</v>
      </c>
      <c r="J7" s="3">
        <v>0.33992264209982398</v>
      </c>
      <c r="K7" s="3">
        <v>1.45471665244411</v>
      </c>
      <c r="L7" s="3">
        <v>8.45634586257267</v>
      </c>
      <c r="M7" s="3">
        <v>10.250985157116601</v>
      </c>
      <c r="N7" s="3">
        <v>0.31830906370041301</v>
      </c>
      <c r="O7" s="3">
        <v>0.61370858774986103</v>
      </c>
      <c r="P7" s="3">
        <v>7.8260263150335803</v>
      </c>
      <c r="Q7" s="3">
        <v>8.7580439664838607</v>
      </c>
      <c r="R7" s="3">
        <v>2.1613578399410801E-2</v>
      </c>
      <c r="S7" s="3">
        <v>0.84100806469425304</v>
      </c>
      <c r="T7" s="3">
        <v>0.63031954753908404</v>
      </c>
      <c r="U7" s="3">
        <v>1.4929411906327501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90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13.2700561257403</v>
      </c>
      <c r="G8" s="3">
        <v>166.771992372423</v>
      </c>
      <c r="H8" s="3">
        <v>19.677467721553398</v>
      </c>
      <c r="I8" s="3">
        <v>199.71951621971701</v>
      </c>
      <c r="J8" s="3">
        <v>0.22957197097530699</v>
      </c>
      <c r="K8" s="3">
        <v>1.06734075118351</v>
      </c>
      <c r="L8" s="3">
        <v>6.28301544349201</v>
      </c>
      <c r="M8" s="3">
        <v>7.5799281656508199</v>
      </c>
      <c r="N8" s="3">
        <v>0.214974909236993</v>
      </c>
      <c r="O8" s="3">
        <v>0.450284379405542</v>
      </c>
      <c r="P8" s="3">
        <v>5.81469171171904</v>
      </c>
      <c r="Q8" s="3">
        <v>6.4799510003615701</v>
      </c>
      <c r="R8" s="3">
        <v>1.45970617383143E-2</v>
      </c>
      <c r="S8" s="3">
        <v>0.61705637177796502</v>
      </c>
      <c r="T8" s="3">
        <v>0.46832373177297199</v>
      </c>
      <c r="U8" s="3">
        <v>1.09997716528925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90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8.9472314958727104</v>
      </c>
      <c r="G9" s="3">
        <v>120.374346361173</v>
      </c>
      <c r="H9" s="3">
        <v>14.3255626082678</v>
      </c>
      <c r="I9" s="3">
        <v>143.64714046531401</v>
      </c>
      <c r="J9" s="3">
        <v>0.15478710487859801</v>
      </c>
      <c r="K9" s="3">
        <v>0.77039581671150803</v>
      </c>
      <c r="L9" s="3">
        <v>4.5741521408199102</v>
      </c>
      <c r="M9" s="3">
        <v>5.4993350624100197</v>
      </c>
      <c r="N9" s="3">
        <v>0.144945150233138</v>
      </c>
      <c r="O9" s="3">
        <v>0.32501073517516699</v>
      </c>
      <c r="P9" s="3">
        <v>4.2332037507431401</v>
      </c>
      <c r="Q9" s="3">
        <v>4.7031596361514403</v>
      </c>
      <c r="R9" s="3">
        <v>9.8419546454599806E-3</v>
      </c>
      <c r="S9" s="3">
        <v>0.44538508153633999</v>
      </c>
      <c r="T9" s="3">
        <v>0.34094839007677402</v>
      </c>
      <c r="U9" s="3">
        <v>0.79617542625857396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90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6.0410497291214904</v>
      </c>
      <c r="G10" s="3">
        <v>85.811680849819098</v>
      </c>
      <c r="H10" s="3">
        <v>10.2733663709492</v>
      </c>
      <c r="I10" s="3">
        <v>102.12609694989</v>
      </c>
      <c r="J10" s="3">
        <v>0.104510160313802</v>
      </c>
      <c r="K10" s="3">
        <v>0.54919475743884205</v>
      </c>
      <c r="L10" s="3">
        <v>3.2802858822440801</v>
      </c>
      <c r="M10" s="3">
        <v>3.9339907999967201</v>
      </c>
      <c r="N10" s="3">
        <v>9.7865005611768099E-2</v>
      </c>
      <c r="O10" s="3">
        <v>0.231691538294512</v>
      </c>
      <c r="P10" s="3">
        <v>3.0357797626154901</v>
      </c>
      <c r="Q10" s="3">
        <v>3.3653363065217698</v>
      </c>
      <c r="R10" s="3">
        <v>6.6451547020336304E-3</v>
      </c>
      <c r="S10" s="3">
        <v>0.31750321914433099</v>
      </c>
      <c r="T10" s="3">
        <v>0.24450611962859101</v>
      </c>
      <c r="U10" s="3">
        <v>0.568654493474955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90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4.0900084005185704</v>
      </c>
      <c r="G11" s="3">
        <v>60.607862955017097</v>
      </c>
      <c r="H11" s="3">
        <v>7.2861442488930201</v>
      </c>
      <c r="I11" s="3">
        <v>71.984015604428706</v>
      </c>
      <c r="J11" s="3">
        <v>7.0757145328971205E-2</v>
      </c>
      <c r="K11" s="3">
        <v>0.38789032291210901</v>
      </c>
      <c r="L11" s="3">
        <v>2.3264658586715399</v>
      </c>
      <c r="M11" s="3">
        <v>2.78511332691262</v>
      </c>
      <c r="N11" s="3">
        <v>6.6258136088400796E-2</v>
      </c>
      <c r="O11" s="3">
        <v>0.16364122997854599</v>
      </c>
      <c r="P11" s="3">
        <v>2.1530556255478901</v>
      </c>
      <c r="Q11" s="3">
        <v>2.3829549916148398</v>
      </c>
      <c r="R11" s="3">
        <v>4.4990092405704203E-3</v>
      </c>
      <c r="S11" s="3">
        <v>0.22424909293356299</v>
      </c>
      <c r="T11" s="3">
        <v>0.173410233123654</v>
      </c>
      <c r="U11" s="3">
        <v>0.40215833529778799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90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2.7776369909424301</v>
      </c>
      <c r="G12" s="3">
        <v>42.514208357913702</v>
      </c>
      <c r="H12" s="3">
        <v>5.12573074922987</v>
      </c>
      <c r="I12" s="3">
        <v>50.417576098086002</v>
      </c>
      <c r="J12" s="3">
        <v>4.80531199433041E-2</v>
      </c>
      <c r="K12" s="3">
        <v>0.272090933490648</v>
      </c>
      <c r="L12" s="3">
        <v>1.6366458282291001</v>
      </c>
      <c r="M12" s="3">
        <v>1.95678988166305</v>
      </c>
      <c r="N12" s="3">
        <v>4.4997719253267399E-2</v>
      </c>
      <c r="O12" s="3">
        <v>0.114788362566367</v>
      </c>
      <c r="P12" s="3">
        <v>1.51465343639743</v>
      </c>
      <c r="Q12" s="3">
        <v>1.6744395182170599</v>
      </c>
      <c r="R12" s="3">
        <v>3.0554006900366799E-3</v>
      </c>
      <c r="S12" s="3">
        <v>0.15730257092428099</v>
      </c>
      <c r="T12" s="3">
        <v>0.121992391831671</v>
      </c>
      <c r="U12" s="3">
        <v>0.28235036344598802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90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1.8918892426292599</v>
      </c>
      <c r="G13" s="3">
        <v>29.672554518324301</v>
      </c>
      <c r="H13" s="3">
        <v>3.5846270384208498</v>
      </c>
      <c r="I13" s="3">
        <v>35.1490707993744</v>
      </c>
      <c r="J13" s="3">
        <v>3.2729683897486199E-2</v>
      </c>
      <c r="K13" s="3">
        <v>0.18990434891727501</v>
      </c>
      <c r="L13" s="3">
        <v>1.14457141336778</v>
      </c>
      <c r="M13" s="3">
        <v>1.36720544618254</v>
      </c>
      <c r="N13" s="3">
        <v>3.0648605730594001E-2</v>
      </c>
      <c r="O13" s="3">
        <v>8.0115897199475497E-2</v>
      </c>
      <c r="P13" s="3">
        <v>1.0592572898533601</v>
      </c>
      <c r="Q13" s="3">
        <v>1.17002179278343</v>
      </c>
      <c r="R13" s="3">
        <v>2.0810781668921799E-3</v>
      </c>
      <c r="S13" s="3">
        <v>0.1097884517178</v>
      </c>
      <c r="T13" s="3">
        <v>8.5314123514416307E-2</v>
      </c>
      <c r="U13" s="3">
        <v>0.19718365339910801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90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1.2918647640228</v>
      </c>
      <c r="G14" s="3">
        <v>20.633924940231701</v>
      </c>
      <c r="H14" s="3">
        <v>2.4961365622274601</v>
      </c>
      <c r="I14" s="3">
        <v>24.421926266482</v>
      </c>
      <c r="J14" s="3">
        <v>2.23492604175945E-2</v>
      </c>
      <c r="K14" s="3">
        <v>0.13205711961748301</v>
      </c>
      <c r="L14" s="3">
        <v>0.79701640431922804</v>
      </c>
      <c r="M14" s="3">
        <v>0.95142278435430605</v>
      </c>
      <c r="N14" s="3">
        <v>2.09282091771694E-2</v>
      </c>
      <c r="O14" s="3">
        <v>5.5711597338625601E-2</v>
      </c>
      <c r="P14" s="3">
        <v>0.73760835413821502</v>
      </c>
      <c r="Q14" s="3">
        <v>0.81424816065400996</v>
      </c>
      <c r="R14" s="3">
        <v>1.42105124042508E-3</v>
      </c>
      <c r="S14" s="3">
        <v>7.63455222788572E-2</v>
      </c>
      <c r="T14" s="3">
        <v>5.9408050181013597E-2</v>
      </c>
      <c r="U14" s="3">
        <v>0.13717462370029601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9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91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63.3888149885004</v>
      </c>
      <c r="G2" s="3">
        <v>207.69630616925099</v>
      </c>
      <c r="H2" s="3">
        <v>28.503115914911799</v>
      </c>
      <c r="I2" s="3">
        <v>299.58823707266299</v>
      </c>
      <c r="J2" s="3">
        <v>1.0966264993010599</v>
      </c>
      <c r="K2" s="3">
        <v>1.3292563594832001</v>
      </c>
      <c r="L2" s="3">
        <v>9.1010449116313392</v>
      </c>
      <c r="M2" s="3">
        <v>11.5269277704156</v>
      </c>
      <c r="N2" s="3">
        <v>1.02689880281371</v>
      </c>
      <c r="O2" s="3">
        <v>0.56078002665697702</v>
      </c>
      <c r="P2" s="3">
        <v>8.4226707528564404</v>
      </c>
      <c r="Q2" s="3">
        <v>10.0103495823271</v>
      </c>
      <c r="R2" s="3">
        <v>6.9727696487350499E-2</v>
      </c>
      <c r="S2" s="3">
        <v>0.76847633282622796</v>
      </c>
      <c r="T2" s="3">
        <v>0.67837415877490104</v>
      </c>
      <c r="U2" s="3">
        <v>1.5165781880884801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91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46.527358241061698</v>
      </c>
      <c r="G3" s="3">
        <v>213.09043162411601</v>
      </c>
      <c r="H3" s="3">
        <v>31.4200610896944</v>
      </c>
      <c r="I3" s="3">
        <v>291.03785095487302</v>
      </c>
      <c r="J3" s="3">
        <v>0.80492329757036696</v>
      </c>
      <c r="K3" s="3">
        <v>1.36377876239435</v>
      </c>
      <c r="L3" s="3">
        <v>10.032425505939401</v>
      </c>
      <c r="M3" s="3">
        <v>12.2011275659041</v>
      </c>
      <c r="N3" s="3">
        <v>0.75374320350519997</v>
      </c>
      <c r="O3" s="3">
        <v>0.57534416538511501</v>
      </c>
      <c r="P3" s="3">
        <v>9.2846280520046793</v>
      </c>
      <c r="Q3" s="3">
        <v>10.613715420895</v>
      </c>
      <c r="R3" s="3">
        <v>5.1180094065167901E-2</v>
      </c>
      <c r="S3" s="3">
        <v>0.78843459700923102</v>
      </c>
      <c r="T3" s="3">
        <v>0.74779745393472596</v>
      </c>
      <c r="U3" s="3">
        <v>1.5874121450091201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91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23.4119793005448</v>
      </c>
      <c r="G4" s="3">
        <v>166.35506536859299</v>
      </c>
      <c r="H4" s="3">
        <v>25.415879665070801</v>
      </c>
      <c r="I4" s="3">
        <v>215.18292433420899</v>
      </c>
      <c r="J4" s="3">
        <v>0.40502724189942602</v>
      </c>
      <c r="K4" s="3">
        <v>1.064672418359</v>
      </c>
      <c r="L4" s="3">
        <v>8.1152903770570894</v>
      </c>
      <c r="M4" s="3">
        <v>9.5849900373155101</v>
      </c>
      <c r="N4" s="3">
        <v>0.37927406466882702</v>
      </c>
      <c r="O4" s="3">
        <v>0.44915867649520103</v>
      </c>
      <c r="P4" s="3">
        <v>7.5103924410284097</v>
      </c>
      <c r="Q4" s="3">
        <v>8.3388251821924406</v>
      </c>
      <c r="R4" s="3">
        <v>2.5753177230599299E-2</v>
      </c>
      <c r="S4" s="3">
        <v>0.61551374186379404</v>
      </c>
      <c r="T4" s="3">
        <v>0.60489793602868402</v>
      </c>
      <c r="U4" s="3">
        <v>1.24616485512308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91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10.887167634042299</v>
      </c>
      <c r="G5" s="3">
        <v>116.497402373101</v>
      </c>
      <c r="H5" s="3">
        <v>18.143283236399501</v>
      </c>
      <c r="I5" s="3">
        <v>145.52785324354301</v>
      </c>
      <c r="J5" s="3">
        <v>0.18834800006893301</v>
      </c>
      <c r="K5" s="3">
        <v>0.74558337518784601</v>
      </c>
      <c r="L5" s="3">
        <v>5.7931503373823503</v>
      </c>
      <c r="M5" s="3">
        <v>6.72708171263913</v>
      </c>
      <c r="N5" s="3">
        <v>0.176372115671486</v>
      </c>
      <c r="O5" s="3">
        <v>0.31454298640737299</v>
      </c>
      <c r="P5" s="3">
        <v>5.3613401963560401</v>
      </c>
      <c r="Q5" s="3">
        <v>5.8522552984349003</v>
      </c>
      <c r="R5" s="3">
        <v>1.1975884397446601E-2</v>
      </c>
      <c r="S5" s="3">
        <v>0.43104038878047402</v>
      </c>
      <c r="T5" s="3">
        <v>0.43181014102630699</v>
      </c>
      <c r="U5" s="3">
        <v>0.87482641420422802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91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4.9999553926276397</v>
      </c>
      <c r="G6" s="3">
        <v>75.623363278107306</v>
      </c>
      <c r="H6" s="3">
        <v>11.914840195501901</v>
      </c>
      <c r="I6" s="3">
        <v>92.538158866236898</v>
      </c>
      <c r="J6" s="3">
        <v>8.6499228292458194E-2</v>
      </c>
      <c r="K6" s="3">
        <v>0.48398952497988701</v>
      </c>
      <c r="L6" s="3">
        <v>3.8044084744237598</v>
      </c>
      <c r="M6" s="3">
        <v>4.3748972276961098</v>
      </c>
      <c r="N6" s="3">
        <v>8.0999277360567806E-2</v>
      </c>
      <c r="O6" s="3">
        <v>0.20418308085088999</v>
      </c>
      <c r="P6" s="3">
        <v>3.5208352777708201</v>
      </c>
      <c r="Q6" s="3">
        <v>3.8060176359822799</v>
      </c>
      <c r="R6" s="3">
        <v>5.4999509318903999E-3</v>
      </c>
      <c r="S6" s="3">
        <v>0.27980644412899702</v>
      </c>
      <c r="T6" s="3">
        <v>0.283573196652946</v>
      </c>
      <c r="U6" s="3">
        <v>0.56887959171383295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91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2.34085675233348</v>
      </c>
      <c r="G7" s="3">
        <v>46.762776558351099</v>
      </c>
      <c r="H7" s="3">
        <v>7.4215329263305199</v>
      </c>
      <c r="I7" s="3">
        <v>56.5251662370151</v>
      </c>
      <c r="J7" s="3">
        <v>4.0496821815369198E-2</v>
      </c>
      <c r="K7" s="3">
        <v>0.29928176997344702</v>
      </c>
      <c r="L7" s="3">
        <v>2.3696954633773402</v>
      </c>
      <c r="M7" s="3">
        <v>2.70947405516615</v>
      </c>
      <c r="N7" s="3">
        <v>3.79218793878024E-2</v>
      </c>
      <c r="O7" s="3">
        <v>0.12625949670754799</v>
      </c>
      <c r="P7" s="3">
        <v>2.1930629797306702</v>
      </c>
      <c r="Q7" s="3">
        <v>2.3572443558260199</v>
      </c>
      <c r="R7" s="3">
        <v>2.5749424275668298E-3</v>
      </c>
      <c r="S7" s="3">
        <v>0.173022273265899</v>
      </c>
      <c r="T7" s="3">
        <v>0.17663248364666601</v>
      </c>
      <c r="U7" s="3">
        <v>0.35222969934013199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91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1.13139614634084</v>
      </c>
      <c r="G8" s="3">
        <v>28.048210607388601</v>
      </c>
      <c r="H8" s="3">
        <v>4.4719630246906101</v>
      </c>
      <c r="I8" s="3">
        <v>33.651569778420097</v>
      </c>
      <c r="J8" s="3">
        <v>1.95731533316966E-2</v>
      </c>
      <c r="K8" s="3">
        <v>0.17950854788728701</v>
      </c>
      <c r="L8" s="3">
        <v>1.4278977937837101</v>
      </c>
      <c r="M8" s="3">
        <v>1.6269794950026899</v>
      </c>
      <c r="N8" s="3">
        <v>1.83286175707216E-2</v>
      </c>
      <c r="O8" s="3">
        <v>7.5730168639949205E-2</v>
      </c>
      <c r="P8" s="3">
        <v>1.32146507379607</v>
      </c>
      <c r="Q8" s="3">
        <v>1.4155238600067399</v>
      </c>
      <c r="R8" s="3">
        <v>1.24453576097492E-3</v>
      </c>
      <c r="S8" s="3">
        <v>0.103778379247338</v>
      </c>
      <c r="T8" s="3">
        <v>0.106432719987636</v>
      </c>
      <c r="U8" s="3">
        <v>0.21145563499594899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91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0.56582697981768804</v>
      </c>
      <c r="G9" s="3">
        <v>16.5035475523723</v>
      </c>
      <c r="H9" s="3">
        <v>2.6389284804636102</v>
      </c>
      <c r="I9" s="3">
        <v>19.708303012653602</v>
      </c>
      <c r="J9" s="3">
        <v>9.7888067508460092E-3</v>
      </c>
      <c r="K9" s="3">
        <v>0.105622704335183</v>
      </c>
      <c r="L9" s="3">
        <v>0.84260986381202996</v>
      </c>
      <c r="M9" s="3">
        <v>0.95802137489805905</v>
      </c>
      <c r="N9" s="3">
        <v>9.1663970730465495E-3</v>
      </c>
      <c r="O9" s="3">
        <v>4.4559578391405202E-2</v>
      </c>
      <c r="P9" s="3">
        <v>0.77980336597699595</v>
      </c>
      <c r="Q9" s="3">
        <v>0.83352934144144797</v>
      </c>
      <c r="R9" s="3">
        <v>6.2240967779945695E-4</v>
      </c>
      <c r="S9" s="3">
        <v>6.1063125943777503E-2</v>
      </c>
      <c r="T9" s="3">
        <v>6.2806497835033906E-2</v>
      </c>
      <c r="U9" s="3">
        <v>0.124492033456611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91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0.29193822719728102</v>
      </c>
      <c r="G10" s="3">
        <v>9.5928780243954392</v>
      </c>
      <c r="H10" s="3">
        <v>1.5366680818905101</v>
      </c>
      <c r="I10" s="3">
        <v>11.4214843334832</v>
      </c>
      <c r="J10" s="3">
        <v>5.0505313305129603E-3</v>
      </c>
      <c r="K10" s="3">
        <v>6.1394419356130797E-2</v>
      </c>
      <c r="L10" s="3">
        <v>0.49065811854764102</v>
      </c>
      <c r="M10" s="3">
        <v>0.55710306923428499</v>
      </c>
      <c r="N10" s="3">
        <v>4.7293992805959497E-3</v>
      </c>
      <c r="O10" s="3">
        <v>2.5900770665867701E-2</v>
      </c>
      <c r="P10" s="3">
        <v>0.45408541819864701</v>
      </c>
      <c r="Q10" s="3">
        <v>0.48471558814511001</v>
      </c>
      <c r="R10" s="3">
        <v>3.2113204991700902E-4</v>
      </c>
      <c r="S10" s="3">
        <v>3.5493648690263099E-2</v>
      </c>
      <c r="T10" s="3">
        <v>3.6572700348994201E-2</v>
      </c>
      <c r="U10" s="3">
        <v>7.2387481089174394E-2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91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0.154585054147797</v>
      </c>
      <c r="G11" s="3">
        <v>5.5323404715294604</v>
      </c>
      <c r="H11" s="3">
        <v>0.88719149965180799</v>
      </c>
      <c r="I11" s="3">
        <v>6.5741170253290599</v>
      </c>
      <c r="J11" s="3">
        <v>2.6743214367568901E-3</v>
      </c>
      <c r="K11" s="3">
        <v>3.5406979017788498E-2</v>
      </c>
      <c r="L11" s="3">
        <v>0.283280245838822</v>
      </c>
      <c r="M11" s="3">
        <v>0.32136154629336799</v>
      </c>
      <c r="N11" s="3">
        <v>2.5042778771943199E-3</v>
      </c>
      <c r="O11" s="3">
        <v>1.4937319273129499E-2</v>
      </c>
      <c r="P11" s="3">
        <v>0.26216508814710898</v>
      </c>
      <c r="Q11" s="3">
        <v>0.27960668529743299</v>
      </c>
      <c r="R11" s="3">
        <v>1.70043559562577E-4</v>
      </c>
      <c r="S11" s="3">
        <v>2.0469659744658999E-2</v>
      </c>
      <c r="T11" s="3">
        <v>2.1115157691712998E-2</v>
      </c>
      <c r="U11" s="3">
        <v>4.1754860995934603E-2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91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8.3531560861399998E-2</v>
      </c>
      <c r="G12" s="3">
        <v>3.17432050895831</v>
      </c>
      <c r="H12" s="3">
        <v>0.50938434019004897</v>
      </c>
      <c r="I12" s="3">
        <v>3.76723641000976</v>
      </c>
      <c r="J12" s="3">
        <v>1.44509600290222E-3</v>
      </c>
      <c r="K12" s="3">
        <v>2.03156512573332E-2</v>
      </c>
      <c r="L12" s="3">
        <v>0.16264641982268299</v>
      </c>
      <c r="M12" s="3">
        <v>0.18440716708291799</v>
      </c>
      <c r="N12" s="3">
        <v>1.3532112859546801E-3</v>
      </c>
      <c r="O12" s="3">
        <v>8.5706653741874292E-3</v>
      </c>
      <c r="P12" s="3">
        <v>0.15052307252615901</v>
      </c>
      <c r="Q12" s="3">
        <v>0.16044694918630201</v>
      </c>
      <c r="R12" s="3">
        <v>9.1884716947539995E-5</v>
      </c>
      <c r="S12" s="3">
        <v>1.17449858831457E-2</v>
      </c>
      <c r="T12" s="3">
        <v>1.21233472965232E-2</v>
      </c>
      <c r="U12" s="3">
        <v>2.3960217896616402E-2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91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4.58255226658641E-2</v>
      </c>
      <c r="G13" s="3">
        <v>1.81526322411716</v>
      </c>
      <c r="H13" s="3">
        <v>0.291408625545514</v>
      </c>
      <c r="I13" s="3">
        <v>2.1524973723285399</v>
      </c>
      <c r="J13" s="3">
        <v>7.9278154211944905E-4</v>
      </c>
      <c r="K13" s="3">
        <v>1.16176846343498E-2</v>
      </c>
      <c r="L13" s="3">
        <v>9.3046774136682706E-2</v>
      </c>
      <c r="M13" s="3">
        <v>0.105457240313152</v>
      </c>
      <c r="N13" s="3">
        <v>7.4237346718699802E-4</v>
      </c>
      <c r="O13" s="3">
        <v>4.9012107051163304E-3</v>
      </c>
      <c r="P13" s="3">
        <v>8.6111248848699501E-2</v>
      </c>
      <c r="Q13" s="3">
        <v>9.1754833021002805E-2</v>
      </c>
      <c r="R13" s="3">
        <v>5.0408074932450499E-5</v>
      </c>
      <c r="S13" s="3">
        <v>6.7164739292334798E-3</v>
      </c>
      <c r="T13" s="3">
        <v>6.9355252879832402E-3</v>
      </c>
      <c r="U13" s="3">
        <v>1.37024072921492E-2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91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2.5416099161443099E-2</v>
      </c>
      <c r="G14" s="3">
        <v>1.03578987880965</v>
      </c>
      <c r="H14" s="3">
        <v>0.166314587528682</v>
      </c>
      <c r="I14" s="3">
        <v>1.2275205654997701</v>
      </c>
      <c r="J14" s="3">
        <v>4.3969851549296502E-4</v>
      </c>
      <c r="K14" s="3">
        <v>6.6290552243817502E-3</v>
      </c>
      <c r="L14" s="3">
        <v>5.3104247797908302E-2</v>
      </c>
      <c r="M14" s="3">
        <v>6.0173001537783002E-2</v>
      </c>
      <c r="N14" s="3">
        <v>4.1174080641537801E-4</v>
      </c>
      <c r="O14" s="3">
        <v>2.7966326727860498E-3</v>
      </c>
      <c r="P14" s="3">
        <v>4.9145960614725599E-2</v>
      </c>
      <c r="Q14" s="3">
        <v>5.2354334093927E-2</v>
      </c>
      <c r="R14" s="3">
        <v>2.7957709077587401E-5</v>
      </c>
      <c r="S14" s="3">
        <v>3.8324225515956999E-3</v>
      </c>
      <c r="T14" s="3">
        <v>3.9582871831826396E-3</v>
      </c>
      <c r="U14" s="3">
        <v>7.8186674438559308E-3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showGridLines="0" workbookViewId="0"/>
  </sheetViews>
  <sheetFormatPr defaultRowHeight="14.5" x14ac:dyDescent="0.35"/>
  <cols>
    <col min="1" max="1" width="11.7265625" customWidth="1"/>
    <col min="2" max="5" width="10.7265625" customWidth="1"/>
    <col min="6" max="7" width="11.7265625" customWidth="1"/>
    <col min="8" max="8" width="12.7265625" customWidth="1"/>
    <col min="9" max="9" width="11.7265625" customWidth="1"/>
    <col min="10" max="10" width="13.7265625" customWidth="1"/>
    <col min="11" max="11" width="14.7265625" customWidth="1"/>
    <col min="12" max="12" width="15.7265625" customWidth="1"/>
    <col min="13" max="14" width="13.7265625" customWidth="1"/>
    <col min="15" max="15" width="14.7265625" customWidth="1"/>
    <col min="16" max="16" width="15.7265625" customWidth="1"/>
    <col min="17" max="17" width="13.7265625" customWidth="1"/>
    <col min="18" max="21" width="11.7265625" customWidth="1"/>
  </cols>
  <sheetData>
    <row r="1" spans="1:42" x14ac:dyDescent="0.35">
      <c r="A1" s="3" t="s">
        <v>25</v>
      </c>
      <c r="B1" s="3" t="s">
        <v>26</v>
      </c>
      <c r="C1" s="3" t="s">
        <v>27</v>
      </c>
      <c r="D1" s="3" t="s">
        <v>28</v>
      </c>
      <c r="E1" s="3" t="s">
        <v>29</v>
      </c>
      <c r="F1" s="3" t="s">
        <v>30</v>
      </c>
      <c r="G1" s="3" t="s">
        <v>31</v>
      </c>
      <c r="H1" s="3" t="s">
        <v>32</v>
      </c>
      <c r="I1" s="3" t="s">
        <v>33</v>
      </c>
      <c r="J1" s="3" t="s">
        <v>34</v>
      </c>
      <c r="K1" s="3" t="s">
        <v>35</v>
      </c>
      <c r="L1" s="3" t="s">
        <v>36</v>
      </c>
      <c r="M1" s="3" t="s">
        <v>37</v>
      </c>
      <c r="N1" s="3" t="s">
        <v>38</v>
      </c>
      <c r="O1" s="3" t="s">
        <v>39</v>
      </c>
      <c r="P1" s="3" t="s">
        <v>40</v>
      </c>
      <c r="Q1" s="3" t="s">
        <v>41</v>
      </c>
      <c r="R1" s="3" t="s">
        <v>42</v>
      </c>
      <c r="S1" s="3" t="s">
        <v>43</v>
      </c>
      <c r="T1" s="3" t="s">
        <v>44</v>
      </c>
      <c r="U1" s="3" t="s">
        <v>45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5">
      <c r="A2" s="3" t="s">
        <v>92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54.9540715291987</v>
      </c>
      <c r="G2" s="3">
        <v>734.71933962336595</v>
      </c>
      <c r="H2" s="3">
        <v>76.531386704644504</v>
      </c>
      <c r="I2" s="3">
        <v>866.20479785720897</v>
      </c>
      <c r="J2" s="3">
        <v>0.95070543745513802</v>
      </c>
      <c r="K2" s="3">
        <v>4.7022037735895399</v>
      </c>
      <c r="L2" s="3">
        <v>24.436471774792999</v>
      </c>
      <c r="M2" s="3">
        <v>30.0893809858377</v>
      </c>
      <c r="N2" s="3">
        <v>0.89025595877302</v>
      </c>
      <c r="O2" s="3">
        <v>1.9837422169830901</v>
      </c>
      <c r="P2" s="3">
        <v>22.615024771222402</v>
      </c>
      <c r="Q2" s="3">
        <v>25.489022946978501</v>
      </c>
      <c r="R2" s="3">
        <v>6.0449478682118599E-2</v>
      </c>
      <c r="S2" s="3">
        <v>2.7184615566064601</v>
      </c>
      <c r="T2" s="3">
        <v>1.8214470035705399</v>
      </c>
      <c r="U2" s="3">
        <v>4.6003580388591097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5">
      <c r="A3" s="3" t="s">
        <v>92</v>
      </c>
      <c r="B3" s="3" t="s">
        <v>47</v>
      </c>
      <c r="C3" s="3" t="s">
        <v>51</v>
      </c>
      <c r="D3" s="3" t="s">
        <v>52</v>
      </c>
      <c r="E3" s="3" t="s">
        <v>53</v>
      </c>
      <c r="F3" s="3">
        <v>42.5712862953038</v>
      </c>
      <c r="G3" s="3">
        <v>719.34530157530605</v>
      </c>
      <c r="H3" s="3">
        <v>129.63945457536499</v>
      </c>
      <c r="I3" s="3">
        <v>891.55604244597498</v>
      </c>
      <c r="J3" s="3">
        <v>0.73648325290875605</v>
      </c>
      <c r="K3" s="3">
        <v>4.6038099300819599</v>
      </c>
      <c r="L3" s="3">
        <v>41.393877845914197</v>
      </c>
      <c r="M3" s="3">
        <v>46.734171028904903</v>
      </c>
      <c r="N3" s="3">
        <v>0.68965483798392202</v>
      </c>
      <c r="O3" s="3">
        <v>1.94223231425333</v>
      </c>
      <c r="P3" s="3">
        <v>38.308458827020502</v>
      </c>
      <c r="Q3" s="3">
        <v>40.9403459792577</v>
      </c>
      <c r="R3" s="3">
        <v>4.6828414924834201E-2</v>
      </c>
      <c r="S3" s="3">
        <v>2.6615776158286302</v>
      </c>
      <c r="T3" s="3">
        <v>3.0854190188936998</v>
      </c>
      <c r="U3" s="3">
        <v>5.7938250496471602</v>
      </c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5">
      <c r="A4" s="3" t="s">
        <v>92</v>
      </c>
      <c r="B4" s="3" t="s">
        <v>47</v>
      </c>
      <c r="C4" s="3" t="s">
        <v>54</v>
      </c>
      <c r="D4" s="3" t="s">
        <v>55</v>
      </c>
      <c r="E4" s="3" t="s">
        <v>56</v>
      </c>
      <c r="F4" s="3">
        <v>27.012824275099302</v>
      </c>
      <c r="G4" s="3">
        <v>567.87800645952404</v>
      </c>
      <c r="H4" s="3">
        <v>152.62697996673799</v>
      </c>
      <c r="I4" s="3">
        <v>747.51781070136201</v>
      </c>
      <c r="J4" s="3">
        <v>0.46732185995921799</v>
      </c>
      <c r="K4" s="3">
        <v>3.6344192413409502</v>
      </c>
      <c r="L4" s="3">
        <v>48.733794703379601</v>
      </c>
      <c r="M4" s="3">
        <v>52.8355358046798</v>
      </c>
      <c r="N4" s="3">
        <v>0.437607753256608</v>
      </c>
      <c r="O4" s="3">
        <v>1.53327061744071</v>
      </c>
      <c r="P4" s="3">
        <v>45.101272580171198</v>
      </c>
      <c r="Q4" s="3">
        <v>47.072150950868497</v>
      </c>
      <c r="R4" s="3">
        <v>2.9714106702609201E-2</v>
      </c>
      <c r="S4" s="3">
        <v>2.1011486239002402</v>
      </c>
      <c r="T4" s="3">
        <v>3.6325221232083802</v>
      </c>
      <c r="U4" s="3">
        <v>5.7633848538112202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5">
      <c r="A5" s="3" t="s">
        <v>92</v>
      </c>
      <c r="B5" s="3" t="s">
        <v>47</v>
      </c>
      <c r="C5" s="3" t="s">
        <v>57</v>
      </c>
      <c r="D5" s="3" t="s">
        <v>58</v>
      </c>
      <c r="E5" s="3" t="s">
        <v>59</v>
      </c>
      <c r="F5" s="3">
        <v>17.238557825912899</v>
      </c>
      <c r="G5" s="3">
        <v>433.07406537569199</v>
      </c>
      <c r="H5" s="3">
        <v>135.399641895907</v>
      </c>
      <c r="I5" s="3">
        <v>585.71226509751205</v>
      </c>
      <c r="J5" s="3">
        <v>0.298227050388293</v>
      </c>
      <c r="K5" s="3">
        <v>2.77167401840443</v>
      </c>
      <c r="L5" s="3">
        <v>43.233105657362998</v>
      </c>
      <c r="M5" s="3">
        <v>46.303006726155701</v>
      </c>
      <c r="N5" s="3">
        <v>0.27926463677978902</v>
      </c>
      <c r="O5" s="3">
        <v>1.1692999765143699</v>
      </c>
      <c r="P5" s="3">
        <v>40.010594180240403</v>
      </c>
      <c r="Q5" s="3">
        <v>41.459158793534499</v>
      </c>
      <c r="R5" s="3">
        <v>1.8962413608504199E-2</v>
      </c>
      <c r="S5" s="3">
        <v>1.6023740418900601</v>
      </c>
      <c r="T5" s="3">
        <v>3.22251147712258</v>
      </c>
      <c r="U5" s="3">
        <v>4.8438479326211397</v>
      </c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5">
      <c r="A6" s="3" t="s">
        <v>92</v>
      </c>
      <c r="B6" s="3" t="s">
        <v>47</v>
      </c>
      <c r="C6" s="3" t="s">
        <v>60</v>
      </c>
      <c r="D6" s="3" t="s">
        <v>61</v>
      </c>
      <c r="E6" s="3" t="s">
        <v>62</v>
      </c>
      <c r="F6" s="3">
        <v>11.160685934870701</v>
      </c>
      <c r="G6" s="3">
        <v>322.30218741492803</v>
      </c>
      <c r="H6" s="3">
        <v>109.325588319415</v>
      </c>
      <c r="I6" s="3">
        <v>442.78846166921397</v>
      </c>
      <c r="J6" s="3">
        <v>0.19307986667326299</v>
      </c>
      <c r="K6" s="3">
        <v>2.0627339994555398</v>
      </c>
      <c r="L6" s="3">
        <v>34.9076603503893</v>
      </c>
      <c r="M6" s="3">
        <v>37.163474216518203</v>
      </c>
      <c r="N6" s="3">
        <v>0.18080311214490499</v>
      </c>
      <c r="O6" s="3">
        <v>0.87021590602030496</v>
      </c>
      <c r="P6" s="3">
        <v>32.305711348387298</v>
      </c>
      <c r="Q6" s="3">
        <v>33.356730366552497</v>
      </c>
      <c r="R6" s="3">
        <v>1.2276754528357799E-2</v>
      </c>
      <c r="S6" s="3">
        <v>1.19251809343523</v>
      </c>
      <c r="T6" s="3">
        <v>2.6019490020020899</v>
      </c>
      <c r="U6" s="3">
        <v>3.80674384996568</v>
      </c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5">
      <c r="A7" s="3" t="s">
        <v>92</v>
      </c>
      <c r="B7" s="3" t="s">
        <v>47</v>
      </c>
      <c r="C7" s="3" t="s">
        <v>63</v>
      </c>
      <c r="D7" s="3" t="s">
        <v>64</v>
      </c>
      <c r="E7" s="3" t="s">
        <v>65</v>
      </c>
      <c r="F7" s="3">
        <v>7.3491528069411203</v>
      </c>
      <c r="G7" s="3">
        <v>235.81829112683801</v>
      </c>
      <c r="H7" s="3">
        <v>84.131880920977395</v>
      </c>
      <c r="I7" s="3">
        <v>327.29932485475598</v>
      </c>
      <c r="J7" s="3">
        <v>0.127140343560081</v>
      </c>
      <c r="K7" s="3">
        <v>1.50923706321176</v>
      </c>
      <c r="L7" s="3">
        <v>26.863309578068101</v>
      </c>
      <c r="M7" s="3">
        <v>28.499686984839901</v>
      </c>
      <c r="N7" s="3">
        <v>0.119056275472446</v>
      </c>
      <c r="O7" s="3">
        <v>0.63670938604246197</v>
      </c>
      <c r="P7" s="3">
        <v>24.8609708121488</v>
      </c>
      <c r="Q7" s="3">
        <v>25.6167364736637</v>
      </c>
      <c r="R7" s="3">
        <v>8.0840680876352305E-3</v>
      </c>
      <c r="S7" s="3">
        <v>0.87252767716930002</v>
      </c>
      <c r="T7" s="3">
        <v>2.00233876591926</v>
      </c>
      <c r="U7" s="3">
        <v>2.8829505111762002</v>
      </c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5">
      <c r="A8" s="3" t="s">
        <v>92</v>
      </c>
      <c r="B8" s="3" t="s">
        <v>47</v>
      </c>
      <c r="C8" s="3" t="s">
        <v>66</v>
      </c>
      <c r="D8" s="3" t="s">
        <v>67</v>
      </c>
      <c r="E8" s="3" t="s">
        <v>68</v>
      </c>
      <c r="F8" s="3">
        <v>4.9171876260346696</v>
      </c>
      <c r="G8" s="3">
        <v>170.527268208696</v>
      </c>
      <c r="H8" s="3">
        <v>62.902212573275399</v>
      </c>
      <c r="I8" s="3">
        <v>238.346668408006</v>
      </c>
      <c r="J8" s="3">
        <v>8.5067345930399801E-2</v>
      </c>
      <c r="K8" s="3">
        <v>1.0913745165356601</v>
      </c>
      <c r="L8" s="3">
        <v>20.084676474646798</v>
      </c>
      <c r="M8" s="3">
        <v>21.261118337112901</v>
      </c>
      <c r="N8" s="3">
        <v>7.9658439541761702E-2</v>
      </c>
      <c r="O8" s="3">
        <v>0.46042362416347998</v>
      </c>
      <c r="P8" s="3">
        <v>18.5876038154029</v>
      </c>
      <c r="Q8" s="3">
        <v>19.1276858791081</v>
      </c>
      <c r="R8" s="3">
        <v>5.4089063886381397E-3</v>
      </c>
      <c r="S8" s="3">
        <v>0.63095089237217605</v>
      </c>
      <c r="T8" s="3">
        <v>1.49707265924396</v>
      </c>
      <c r="U8" s="3">
        <v>2.1334324580047701</v>
      </c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5">
      <c r="A9" s="3" t="s">
        <v>92</v>
      </c>
      <c r="B9" s="3" t="s">
        <v>47</v>
      </c>
      <c r="C9" s="3" t="s">
        <v>69</v>
      </c>
      <c r="D9" s="3" t="s">
        <v>70</v>
      </c>
      <c r="E9" s="3" t="s">
        <v>71</v>
      </c>
      <c r="F9" s="3">
        <v>3.3344802452451501</v>
      </c>
      <c r="G9" s="3">
        <v>122.321200502751</v>
      </c>
      <c r="H9" s="3">
        <v>46.161897691206299</v>
      </c>
      <c r="I9" s="3">
        <v>171.81757843920201</v>
      </c>
      <c r="J9" s="3">
        <v>5.7686508242741102E-2</v>
      </c>
      <c r="K9" s="3">
        <v>0.78285568321760601</v>
      </c>
      <c r="L9" s="3">
        <v>14.739493932802199</v>
      </c>
      <c r="M9" s="3">
        <v>15.580036124262501</v>
      </c>
      <c r="N9" s="3">
        <v>5.4018579972971402E-2</v>
      </c>
      <c r="O9" s="3">
        <v>0.33026724135742802</v>
      </c>
      <c r="P9" s="3">
        <v>13.6408407677515</v>
      </c>
      <c r="Q9" s="3">
        <v>14.0251265890819</v>
      </c>
      <c r="R9" s="3">
        <v>3.6679282697696602E-3</v>
      </c>
      <c r="S9" s="3">
        <v>0.45258844186017899</v>
      </c>
      <c r="T9" s="3">
        <v>1.0986531650507101</v>
      </c>
      <c r="U9" s="3">
        <v>1.5549095351806601</v>
      </c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x14ac:dyDescent="0.35">
      <c r="A10" s="3" t="s">
        <v>92</v>
      </c>
      <c r="B10" s="3" t="s">
        <v>47</v>
      </c>
      <c r="C10" s="3" t="s">
        <v>72</v>
      </c>
      <c r="D10" s="3" t="s">
        <v>73</v>
      </c>
      <c r="E10" s="3" t="s">
        <v>74</v>
      </c>
      <c r="F10" s="3">
        <v>2.2851667780154399</v>
      </c>
      <c r="G10" s="3">
        <v>87.255852655443405</v>
      </c>
      <c r="H10" s="3">
        <v>33.4570117504121</v>
      </c>
      <c r="I10" s="3">
        <v>122.99803118387101</v>
      </c>
      <c r="J10" s="3">
        <v>3.9533385259667098E-2</v>
      </c>
      <c r="K10" s="3">
        <v>0.55843745699483804</v>
      </c>
      <c r="L10" s="3">
        <v>10.682823851906599</v>
      </c>
      <c r="M10" s="3">
        <v>11.2807946941611</v>
      </c>
      <c r="N10" s="3">
        <v>3.70197018038501E-2</v>
      </c>
      <c r="O10" s="3">
        <v>0.23559080216969699</v>
      </c>
      <c r="P10" s="3">
        <v>9.8865469722467694</v>
      </c>
      <c r="Q10" s="3">
        <v>10.159157476220299</v>
      </c>
      <c r="R10" s="3">
        <v>2.5136834558169801E-3</v>
      </c>
      <c r="S10" s="3">
        <v>0.32284665482514102</v>
      </c>
      <c r="T10" s="3">
        <v>0.79627687965980698</v>
      </c>
      <c r="U10" s="3">
        <v>1.1216372179407601</v>
      </c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35">
      <c r="A11" s="3" t="s">
        <v>92</v>
      </c>
      <c r="B11" s="3" t="s">
        <v>47</v>
      </c>
      <c r="C11" s="3" t="s">
        <v>75</v>
      </c>
      <c r="D11" s="3" t="s">
        <v>76</v>
      </c>
      <c r="E11" s="3" t="s">
        <v>77</v>
      </c>
      <c r="F11" s="3">
        <v>1.57850491214593</v>
      </c>
      <c r="G11" s="3">
        <v>62.0044055248961</v>
      </c>
      <c r="H11" s="3">
        <v>24.042979182656001</v>
      </c>
      <c r="I11" s="3">
        <v>87.625889619698</v>
      </c>
      <c r="J11" s="3">
        <v>2.7308134980124601E-2</v>
      </c>
      <c r="K11" s="3">
        <v>0.396828195359335</v>
      </c>
      <c r="L11" s="3">
        <v>7.6769232530220703</v>
      </c>
      <c r="M11" s="3">
        <v>8.1010595833615309</v>
      </c>
      <c r="N11" s="3">
        <v>2.5571779576764E-2</v>
      </c>
      <c r="O11" s="3">
        <v>0.167411894917219</v>
      </c>
      <c r="P11" s="3">
        <v>7.1047003484748599</v>
      </c>
      <c r="Q11" s="3">
        <v>7.2976840229688396</v>
      </c>
      <c r="R11" s="3">
        <v>1.7363554033605201E-3</v>
      </c>
      <c r="S11" s="3">
        <v>0.229416300442115</v>
      </c>
      <c r="T11" s="3">
        <v>0.57222290454721403</v>
      </c>
      <c r="U11" s="3">
        <v>0.80337556039268998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5">
      <c r="A12" s="3" t="s">
        <v>92</v>
      </c>
      <c r="B12" s="3" t="s">
        <v>47</v>
      </c>
      <c r="C12" s="3" t="s">
        <v>78</v>
      </c>
      <c r="D12" s="3" t="s">
        <v>79</v>
      </c>
      <c r="E12" s="3" t="s">
        <v>80</v>
      </c>
      <c r="F12" s="3">
        <v>1.09668608361542</v>
      </c>
      <c r="G12" s="3">
        <v>43.944106107017703</v>
      </c>
      <c r="H12" s="3">
        <v>17.176088854130999</v>
      </c>
      <c r="I12" s="3">
        <v>62.216881044764101</v>
      </c>
      <c r="J12" s="3">
        <v>1.8972669246546801E-2</v>
      </c>
      <c r="K12" s="3">
        <v>0.281242279084913</v>
      </c>
      <c r="L12" s="3">
        <v>5.4843251711240102</v>
      </c>
      <c r="M12" s="3">
        <v>5.7845401194554702</v>
      </c>
      <c r="N12" s="3">
        <v>1.7766314554569899E-2</v>
      </c>
      <c r="O12" s="3">
        <v>0.11864908648894799</v>
      </c>
      <c r="P12" s="3">
        <v>5.0755342563957004</v>
      </c>
      <c r="Q12" s="3">
        <v>5.2119496574392103</v>
      </c>
      <c r="R12" s="3">
        <v>1.2063546919769701E-3</v>
      </c>
      <c r="S12" s="3">
        <v>0.162593192595965</v>
      </c>
      <c r="T12" s="3">
        <v>0.40879091472831702</v>
      </c>
      <c r="U12" s="3">
        <v>0.57259046201625896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5">
      <c r="A13" s="3" t="s">
        <v>92</v>
      </c>
      <c r="B13" s="3" t="s">
        <v>47</v>
      </c>
      <c r="C13" s="3" t="s">
        <v>81</v>
      </c>
      <c r="D13" s="3" t="s">
        <v>82</v>
      </c>
      <c r="E13" s="3" t="s">
        <v>83</v>
      </c>
      <c r="F13" s="3">
        <v>0.76509365357907799</v>
      </c>
      <c r="G13" s="3">
        <v>31.0872905526018</v>
      </c>
      <c r="H13" s="3">
        <v>12.2199162525303</v>
      </c>
      <c r="I13" s="3">
        <v>44.072300458711098</v>
      </c>
      <c r="J13" s="3">
        <v>1.3236120206918099E-2</v>
      </c>
      <c r="K13" s="3">
        <v>0.19895865953665201</v>
      </c>
      <c r="L13" s="3">
        <v>3.90181925943291</v>
      </c>
      <c r="M13" s="3">
        <v>4.1140140391764799</v>
      </c>
      <c r="N13" s="3">
        <v>1.23945171879811E-2</v>
      </c>
      <c r="O13" s="3">
        <v>8.3935684492024903E-2</v>
      </c>
      <c r="P13" s="3">
        <v>3.6109852526226902</v>
      </c>
      <c r="Q13" s="3">
        <v>3.7073154543026998</v>
      </c>
      <c r="R13" s="3">
        <v>8.41603018936986E-4</v>
      </c>
      <c r="S13" s="3">
        <v>0.115022975044627</v>
      </c>
      <c r="T13" s="3">
        <v>0.29083400681021998</v>
      </c>
      <c r="U13" s="3">
        <v>0.40669858487378402</v>
      </c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5">
      <c r="A14" s="3" t="s">
        <v>92</v>
      </c>
      <c r="B14" s="3" t="s">
        <v>47</v>
      </c>
      <c r="C14" s="3" t="s">
        <v>84</v>
      </c>
      <c r="D14" s="3" t="s">
        <v>85</v>
      </c>
      <c r="E14" s="3" t="s">
        <v>86</v>
      </c>
      <c r="F14" s="3">
        <v>0.53532479534014699</v>
      </c>
      <c r="G14" s="3">
        <v>21.964088778752899</v>
      </c>
      <c r="H14" s="3">
        <v>8.6686923014305499</v>
      </c>
      <c r="I14" s="3">
        <v>31.168105875523601</v>
      </c>
      <c r="J14" s="3">
        <v>9.2611189593845497E-3</v>
      </c>
      <c r="K14" s="3">
        <v>0.14057016818401899</v>
      </c>
      <c r="L14" s="3">
        <v>2.7679134518467698</v>
      </c>
      <c r="M14" s="3">
        <v>2.9177447389901801</v>
      </c>
      <c r="N14" s="3">
        <v>8.6722616845103899E-3</v>
      </c>
      <c r="O14" s="3">
        <v>5.9303039702632898E-2</v>
      </c>
      <c r="P14" s="3">
        <v>2.5615985750727299</v>
      </c>
      <c r="Q14" s="3">
        <v>2.6295738764598702</v>
      </c>
      <c r="R14" s="3">
        <v>5.8885727487416198E-4</v>
      </c>
      <c r="S14" s="3">
        <v>8.12671284813858E-2</v>
      </c>
      <c r="T14" s="3">
        <v>0.206314876774047</v>
      </c>
      <c r="U14" s="3">
        <v>0.28817086253030699</v>
      </c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68</vt:i4>
      </vt:variant>
    </vt:vector>
  </HeadingPairs>
  <TitlesOfParts>
    <vt:vector size="68" baseType="lpstr">
      <vt:lpstr>Innehåll</vt:lpstr>
      <vt:lpstr>Parametrar</vt:lpstr>
      <vt:lpstr>Blekinge</vt:lpstr>
      <vt:lpstr>Dalarna</vt:lpstr>
      <vt:lpstr>Gotland</vt:lpstr>
      <vt:lpstr>Gävleborg</vt:lpstr>
      <vt:lpstr>Halland</vt:lpstr>
      <vt:lpstr>Jämtland</vt:lpstr>
      <vt:lpstr>Jönköping</vt:lpstr>
      <vt:lpstr>Kalmar</vt:lpstr>
      <vt:lpstr>Kronoberg</vt:lpstr>
      <vt:lpstr>Norrbotten</vt:lpstr>
      <vt:lpstr>Skåne</vt:lpstr>
      <vt:lpstr>Stockholm</vt:lpstr>
      <vt:lpstr>Södermanland</vt:lpstr>
      <vt:lpstr>Uppsala</vt:lpstr>
      <vt:lpstr>Värmland</vt:lpstr>
      <vt:lpstr>Västerbotten</vt:lpstr>
      <vt:lpstr>Västernorrland</vt:lpstr>
      <vt:lpstr>Västmanland</vt:lpstr>
      <vt:lpstr>VästraGötaland</vt:lpstr>
      <vt:lpstr>Örebro</vt:lpstr>
      <vt:lpstr>Östergötland</vt:lpstr>
      <vt:lpstr>Riket</vt:lpstr>
      <vt:lpstr>Summa</vt:lpstr>
      <vt:lpstr>Figur1_Blekinge</vt:lpstr>
      <vt:lpstr>Figur1_Dalarna</vt:lpstr>
      <vt:lpstr>Figur1_Gotland</vt:lpstr>
      <vt:lpstr>Figur1_Gävleborg</vt:lpstr>
      <vt:lpstr>Figur1_Halland</vt:lpstr>
      <vt:lpstr>Figur1_Jämtland</vt:lpstr>
      <vt:lpstr>Figur1_Jönköping</vt:lpstr>
      <vt:lpstr>Figur1_Kalmar</vt:lpstr>
      <vt:lpstr>Figur1_Kronoberg</vt:lpstr>
      <vt:lpstr>Figur1_Norrbotten</vt:lpstr>
      <vt:lpstr>Figur1_Skåne</vt:lpstr>
      <vt:lpstr>Figur1_Stockholm</vt:lpstr>
      <vt:lpstr>Figur1_Södermanland</vt:lpstr>
      <vt:lpstr>Figur1_Uppsala</vt:lpstr>
      <vt:lpstr>Figur1_Värmland</vt:lpstr>
      <vt:lpstr>Figur1_Västerbotten</vt:lpstr>
      <vt:lpstr>Figur1_Västernorrland</vt:lpstr>
      <vt:lpstr>Figur1_Västmanland</vt:lpstr>
      <vt:lpstr>Figur1_VästraGötaland</vt:lpstr>
      <vt:lpstr>Figur1_Örebro</vt:lpstr>
      <vt:lpstr>Figur1_Östergötland</vt:lpstr>
      <vt:lpstr>Figur2_Blekinge</vt:lpstr>
      <vt:lpstr>Figur2_Dalarna</vt:lpstr>
      <vt:lpstr>Figur2_Gotland</vt:lpstr>
      <vt:lpstr>Figur2_Gävleborg</vt:lpstr>
      <vt:lpstr>Figur2_Halland</vt:lpstr>
      <vt:lpstr>Figur2_Jämtland</vt:lpstr>
      <vt:lpstr>Figur2_Jönköping</vt:lpstr>
      <vt:lpstr>Figur2_Kalmar</vt:lpstr>
      <vt:lpstr>Figur2_Kronoberg</vt:lpstr>
      <vt:lpstr>Figur2_Norrbotten</vt:lpstr>
      <vt:lpstr>Figur2_Skåne</vt:lpstr>
      <vt:lpstr>Figur2_Stockholm</vt:lpstr>
      <vt:lpstr>Figur2_Södermanland</vt:lpstr>
      <vt:lpstr>Figur2_Uppsala</vt:lpstr>
      <vt:lpstr>Figur2_Värmland</vt:lpstr>
      <vt:lpstr>Figur2_Västerbotten</vt:lpstr>
      <vt:lpstr>Figur2_Västernorrland</vt:lpstr>
      <vt:lpstr>Figur2_Västmanland</vt:lpstr>
      <vt:lpstr>Figur2_VästraGötaland</vt:lpstr>
      <vt:lpstr>Figur2_Örebro</vt:lpstr>
      <vt:lpstr>Figur2_Östergötland</vt:lpstr>
      <vt:lpstr>Figur2_Riket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Detaljerade utdata december 2020 – mars 2021</dc:title>
  <dc:creator>Folkhälsomyndigheten</dc:creator>
  <cp:lastModifiedBy>Catharina Ekdahl</cp:lastModifiedBy>
  <dcterms:created xsi:type="dcterms:W3CDTF">2020-12-21T12:49:46Z</dcterms:created>
  <dcterms:modified xsi:type="dcterms:W3CDTF">2020-12-21T14:58:53Z</dcterms:modified>
</cp:coreProperties>
</file>